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1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externalReferences>
    <externalReference r:id="rId26"/>
  </externalReferences>
  <definedNames>
    <definedName name="_xlnm.Print_Area" localSheetId="6">'DC37'!$A$1:$O$38</definedName>
    <definedName name="_xlnm.Print_Area" localSheetId="12">'DC38'!$A$1:$O$38</definedName>
    <definedName name="_xlnm.Print_Area" localSheetId="18">'DC39'!$A$1:$O$38</definedName>
    <definedName name="_xlnm.Print_Area" localSheetId="22">'DC40'!$A$1:$O$38</definedName>
    <definedName name="_xlnm.Print_Area" localSheetId="1">'NW371'!$A$1:$O$38</definedName>
    <definedName name="_xlnm.Print_Area" localSheetId="2">'NW372'!$A$1:$O$38</definedName>
    <definedName name="_xlnm.Print_Area" localSheetId="3">'NW373'!$A$1:$O$38</definedName>
    <definedName name="_xlnm.Print_Area" localSheetId="4">'NW374'!$A$1:$O$38</definedName>
    <definedName name="_xlnm.Print_Area" localSheetId="5">'NW375'!$A$1:$O$38</definedName>
    <definedName name="_xlnm.Print_Area" localSheetId="7">'NW381'!$A$1:$O$38</definedName>
    <definedName name="_xlnm.Print_Area" localSheetId="8">'NW382'!$A$1:$O$38</definedName>
    <definedName name="_xlnm.Print_Area" localSheetId="9">'NW383'!$A$1:$O$38</definedName>
    <definedName name="_xlnm.Print_Area" localSheetId="10">'NW384'!$A$1:$O$38</definedName>
    <definedName name="_xlnm.Print_Area" localSheetId="11">'NW385'!$A$1:$O$38</definedName>
    <definedName name="_xlnm.Print_Area" localSheetId="13">'NW392'!$A$1:$O$38</definedName>
    <definedName name="_xlnm.Print_Area" localSheetId="14">'NW393'!$A$1:$O$38</definedName>
    <definedName name="_xlnm.Print_Area" localSheetId="15">'NW394'!$A$1:$O$38</definedName>
    <definedName name="_xlnm.Print_Area" localSheetId="16">'NW396'!$A$1:$O$38</definedName>
    <definedName name="_xlnm.Print_Area" localSheetId="17">'NW397'!$A$1:$O$38</definedName>
    <definedName name="_xlnm.Print_Area" localSheetId="19">'NW403'!$A$1:$O$38</definedName>
    <definedName name="_xlnm.Print_Area" localSheetId="20">'NW404'!$A$1:$O$38</definedName>
    <definedName name="_xlnm.Print_Area" localSheetId="21">'NW405'!$A$1:$O$38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<sst xmlns="http://schemas.openxmlformats.org/spreadsheetml/2006/main" count="1127" uniqueCount="67">
  <si>
    <t>North West: Moretele(NW371)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</si>
  <si>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</si>
  <si>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</si>
  <si>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</si>
  <si>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</si>
  <si>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</si>
  <si>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</si>
  <si>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</si>
  <si>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</si>
  <si>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</si>
  <si>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</si>
  <si>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</si>
  <si>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</si>
  <si>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</si>
  <si>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</si>
  <si>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</si>
  <si>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</si>
  <si>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</si>
  <si>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</si>
  <si>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</si>
  <si>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</si>
  <si>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</si>
  <si>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</si>
  <si>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</si>
  <si>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</si>
  <si>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</si>
  <si>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</si>
  <si>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</si>
  <si>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</si>
  <si>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</si>
  <si>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</si>
  <si>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</si>
  <si>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</si>
  <si>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</si>
  <si>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</si>
  <si>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</si>
  <si>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</si>
  <si>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</si>
  <si>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</si>
  <si>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</si>
  <si>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</si>
  <si>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</si>
  <si>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</si>
  <si>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North West: Madibeng(NW372)</t>
  </si>
  <si>
    <t>North West: Rustenburg(NW373)</t>
  </si>
  <si>
    <t>North West: Kgetlengrivier(NW374)</t>
  </si>
  <si>
    <t>North West: Moses Kotane(NW375)</t>
  </si>
  <si>
    <t>North West: Bojanala Platinum(DC37)</t>
  </si>
  <si>
    <t>North West: Ratlou(NW381)</t>
  </si>
  <si>
    <t>North West: Tswaing(NW382)</t>
  </si>
  <si>
    <t>North West: Mafikeng(NW383)</t>
  </si>
  <si>
    <t>North West: Ditsobotla(NW384)</t>
  </si>
  <si>
    <t>North West: Ramotshere Moiloa(NW385)</t>
  </si>
  <si>
    <t>North West: Ngaka Modiri Molema(DC38)</t>
  </si>
  <si>
    <t>North West: Naledi (NW)(NW392)</t>
  </si>
  <si>
    <t>North West: Mamusa(NW393)</t>
  </si>
  <si>
    <t>North West: Greater Taung(NW394)</t>
  </si>
  <si>
    <t>North West: Lekwa-Teemane(NW396)</t>
  </si>
  <si>
    <t>North West: Kagisano-Molopo(NW397)</t>
  </si>
  <si>
    <t>North West: Dr Ruth Segomotsi Mompati(DC39)</t>
  </si>
  <si>
    <t>North West: City of Matlosana(NW403)</t>
  </si>
  <si>
    <t>North West: Maquassi Hills(NW404)</t>
  </si>
  <si>
    <t>North West: J B Marks(NW405)</t>
  </si>
  <si>
    <t>North West: Dr Kenneth Kaunda(DC40)</t>
  </si>
  <si>
    <t>2019/20 Medium term estimates</t>
  </si>
  <si>
    <t>2020/21 Draft Medium term estimates</t>
  </si>
  <si>
    <t>CONSOLIDATION FOR NORTH WEST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</si>
</sst>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.%20North%20West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64</v>
      </c>
      <c r="D6" s="10" t="s">
        <v>65</v>
      </c>
      <c r="E6" s="11" t="s">
        <v>2</v>
      </c>
      <c r="F6" s="12" t="s">
        <v>64</v>
      </c>
      <c r="G6" s="13" t="s">
        <v>65</v>
      </c>
      <c r="H6" s="14" t="s">
        <v>2</v>
      </c>
      <c r="I6" s="15" t="s">
        <v>65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SUM(NW371:DC40!C8)</f>
        <v>2223512306</v>
      </c>
      <c r="D8" s="64">
        <v>2437680347</v>
      </c>
      <c r="E8" s="65">
        <f>($D8-$C8)</f>
        <v>214168041</v>
      </c>
      <c r="F8" s="63">
        <f>SUM(NW371:DC40!F8)</f>
        <v>2349177720</v>
      </c>
      <c r="G8" s="64">
        <v>2540015115</v>
      </c>
      <c r="H8" s="65">
        <f>($G8-$F8)</f>
        <v>190837395</v>
      </c>
      <c r="I8" s="65">
        <v>2665054771</v>
      </c>
      <c r="J8" s="30">
        <f>IF($C8=0,0,($E8/$C8)*100)</f>
        <v>9.631970123218197</v>
      </c>
      <c r="K8" s="31">
        <f>IF($F8=0,0,($H8/$F8)*100)</f>
        <v>8.123582706207515</v>
      </c>
      <c r="L8" s="84">
        <v>20218123637</v>
      </c>
      <c r="M8" s="85">
        <v>21144520994</v>
      </c>
      <c r="N8" s="32">
        <f>IF($L8=0,0,($E8/$L8)*100)</f>
        <v>1.0592874237254324</v>
      </c>
      <c r="O8" s="31">
        <f>IF($M8=0,0,($H8/$M8)*100)</f>
        <v>0.9025382748285113</v>
      </c>
      <c r="P8" s="6"/>
      <c r="Q8" s="33"/>
    </row>
    <row r="9" spans="1:17" ht="12.75">
      <c r="A9" s="3"/>
      <c r="B9" s="29" t="s">
        <v>16</v>
      </c>
      <c r="C9" s="63">
        <f>SUM(NW371:DC40!C9)</f>
        <v>9293798665</v>
      </c>
      <c r="D9" s="64">
        <v>8756745097</v>
      </c>
      <c r="E9" s="65">
        <f>($D9-$C9)</f>
        <v>-537053568</v>
      </c>
      <c r="F9" s="63">
        <f>SUM(NW371:DC40!F9)</f>
        <v>10060501303</v>
      </c>
      <c r="G9" s="64">
        <v>9239214688</v>
      </c>
      <c r="H9" s="65">
        <f>($G9-$F9)</f>
        <v>-821286615</v>
      </c>
      <c r="I9" s="65">
        <v>9681053088</v>
      </c>
      <c r="J9" s="30">
        <f>IF($C9=0,0,($E9/$C9)*100)</f>
        <v>-5.778622793094475</v>
      </c>
      <c r="K9" s="31">
        <f>IF($F9=0,0,($H9/$F9)*100)</f>
        <v>-8.163476056159306</v>
      </c>
      <c r="L9" s="84">
        <v>20218123637</v>
      </c>
      <c r="M9" s="85">
        <v>21144520994</v>
      </c>
      <c r="N9" s="32">
        <f>IF($L9=0,0,($E9/$L9)*100)</f>
        <v>-2.656297773435166</v>
      </c>
      <c r="O9" s="31">
        <f>IF($M9=0,0,($H9/$M9)*100)</f>
        <v>-3.884158053204655</v>
      </c>
      <c r="P9" s="6"/>
      <c r="Q9" s="33"/>
    </row>
    <row r="10" spans="1:17" ht="12.75">
      <c r="A10" s="3"/>
      <c r="B10" s="29" t="s">
        <v>17</v>
      </c>
      <c r="C10" s="63">
        <f>SUM(NW371:DC40!C10)</f>
        <v>8412522109</v>
      </c>
      <c r="D10" s="64">
        <v>9023698193</v>
      </c>
      <c r="E10" s="65">
        <f aca="true" t="shared" si="0" ref="E10:E33">($D10-$C10)</f>
        <v>611176084</v>
      </c>
      <c r="F10" s="63">
        <f>SUM(NW371:DC40!F10)</f>
        <v>9153342472</v>
      </c>
      <c r="G10" s="64">
        <v>9365291191</v>
      </c>
      <c r="H10" s="65">
        <f aca="true" t="shared" si="1" ref="H10:H33">($G10-$F10)</f>
        <v>211948719</v>
      </c>
      <c r="I10" s="65">
        <v>10004021530</v>
      </c>
      <c r="J10" s="30">
        <f aca="true" t="shared" si="2" ref="J10:J33">IF($C10=0,0,($E10/$C10)*100)</f>
        <v>7.265075515773602</v>
      </c>
      <c r="K10" s="31">
        <f aca="true" t="shared" si="3" ref="K10:K33">IF($F10=0,0,($H10/$F10)*100)</f>
        <v>2.3155335840251734</v>
      </c>
      <c r="L10" s="84">
        <v>20218123637</v>
      </c>
      <c r="M10" s="85">
        <v>21144520994</v>
      </c>
      <c r="N10" s="32">
        <f aca="true" t="shared" si="4" ref="N10:N33">IF($L10=0,0,($E10/$L10)*100)</f>
        <v>3.0229119920976375</v>
      </c>
      <c r="O10" s="31">
        <f aca="true" t="shared" si="5" ref="O10:O33">IF($M10=0,0,($H10/$M10)*100)</f>
        <v>1.0023812743743066</v>
      </c>
      <c r="P10" s="6"/>
      <c r="Q10" s="33"/>
    </row>
    <row r="11" spans="1:17" ht="16.5">
      <c r="A11" s="7"/>
      <c r="B11" s="34" t="s">
        <v>18</v>
      </c>
      <c r="C11" s="66">
        <f>SUM(C8:C10)</f>
        <v>19929833080</v>
      </c>
      <c r="D11" s="67">
        <v>20218123637</v>
      </c>
      <c r="E11" s="68">
        <f t="shared" si="0"/>
        <v>288290557</v>
      </c>
      <c r="F11" s="66">
        <f>SUM(F8:F10)</f>
        <v>21563021495</v>
      </c>
      <c r="G11" s="67">
        <v>21144520994</v>
      </c>
      <c r="H11" s="68">
        <f t="shared" si="1"/>
        <v>-418500501</v>
      </c>
      <c r="I11" s="68">
        <v>22350129389</v>
      </c>
      <c r="J11" s="35">
        <f t="shared" si="2"/>
        <v>1.4465277046866265</v>
      </c>
      <c r="K11" s="36">
        <f t="shared" si="3"/>
        <v>-1.940824949309823</v>
      </c>
      <c r="L11" s="86">
        <v>20218123637</v>
      </c>
      <c r="M11" s="87">
        <v>21144520994</v>
      </c>
      <c r="N11" s="37">
        <f t="shared" si="4"/>
        <v>1.4259016423879038</v>
      </c>
      <c r="O11" s="36">
        <f t="shared" si="5"/>
        <v>-1.9792385040018372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SUM(NW371:DC40!C13)</f>
        <v>5269711008</v>
      </c>
      <c r="D13" s="64">
        <v>5290731603</v>
      </c>
      <c r="E13" s="65">
        <f t="shared" si="0"/>
        <v>21020595</v>
      </c>
      <c r="F13" s="63">
        <f>SUM(NW371:DC40!F13)</f>
        <v>5573813015</v>
      </c>
      <c r="G13" s="64">
        <v>5474093188</v>
      </c>
      <c r="H13" s="65">
        <f t="shared" si="1"/>
        <v>-99719827</v>
      </c>
      <c r="I13" s="65">
        <v>5769774424</v>
      </c>
      <c r="J13" s="30">
        <f t="shared" si="2"/>
        <v>0.39889464466055974</v>
      </c>
      <c r="K13" s="31">
        <f t="shared" si="3"/>
        <v>-1.7890773646629048</v>
      </c>
      <c r="L13" s="84">
        <v>19593250420</v>
      </c>
      <c r="M13" s="85">
        <v>20200029274</v>
      </c>
      <c r="N13" s="32">
        <f t="shared" si="4"/>
        <v>0.10728487897313364</v>
      </c>
      <c r="O13" s="31">
        <f t="shared" si="5"/>
        <v>-0.4936617944824073</v>
      </c>
      <c r="P13" s="6"/>
      <c r="Q13" s="33"/>
    </row>
    <row r="14" spans="1:17" ht="12.75">
      <c r="A14" s="3"/>
      <c r="B14" s="29" t="s">
        <v>21</v>
      </c>
      <c r="C14" s="63">
        <f>SUM(NW371:DC40!C14)</f>
        <v>2046553264</v>
      </c>
      <c r="D14" s="64">
        <v>3300519369</v>
      </c>
      <c r="E14" s="65">
        <f t="shared" si="0"/>
        <v>1253966105</v>
      </c>
      <c r="F14" s="63">
        <f>SUM(NW371:DC40!F14)</f>
        <v>2016275616</v>
      </c>
      <c r="G14" s="64">
        <v>3328741472</v>
      </c>
      <c r="H14" s="65">
        <f t="shared" si="1"/>
        <v>1312465856</v>
      </c>
      <c r="I14" s="65">
        <v>3372127242</v>
      </c>
      <c r="J14" s="30">
        <f t="shared" si="2"/>
        <v>61.27209719179828</v>
      </c>
      <c r="K14" s="31">
        <f t="shared" si="3"/>
        <v>65.09357379442712</v>
      </c>
      <c r="L14" s="84">
        <v>19593250420</v>
      </c>
      <c r="M14" s="85">
        <v>20200029274</v>
      </c>
      <c r="N14" s="32">
        <f t="shared" si="4"/>
        <v>6.399990191111946</v>
      </c>
      <c r="O14" s="31">
        <f t="shared" si="5"/>
        <v>6.497346306766545</v>
      </c>
      <c r="P14" s="6"/>
      <c r="Q14" s="33"/>
    </row>
    <row r="15" spans="1:17" ht="12.75" hidden="1">
      <c r="A15" s="3"/>
      <c r="B15" s="29"/>
      <c r="C15" s="63">
        <f>SUM(NW371:DC40!C15)</f>
        <v>0</v>
      </c>
      <c r="D15" s="64">
        <v>0</v>
      </c>
      <c r="E15" s="65">
        <f t="shared" si="0"/>
        <v>0</v>
      </c>
      <c r="F15" s="63">
        <f>SUM(NW371:DC40!F15)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19593250420</v>
      </c>
      <c r="M15" s="85">
        <v>20200029274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SUM(NW371:DC40!C16)</f>
        <v>5575291171</v>
      </c>
      <c r="D16" s="64">
        <v>4382453740</v>
      </c>
      <c r="E16" s="65">
        <f t="shared" si="0"/>
        <v>-1192837431</v>
      </c>
      <c r="F16" s="63">
        <f>SUM(NW371:DC40!F16)</f>
        <v>5888073885</v>
      </c>
      <c r="G16" s="64">
        <v>4567854475</v>
      </c>
      <c r="H16" s="65">
        <f t="shared" si="1"/>
        <v>-1320219410</v>
      </c>
      <c r="I16" s="65">
        <v>4777336414</v>
      </c>
      <c r="J16" s="30">
        <f t="shared" si="2"/>
        <v>-21.39506968182344</v>
      </c>
      <c r="K16" s="31">
        <f t="shared" si="3"/>
        <v>-22.42192329419114</v>
      </c>
      <c r="L16" s="84">
        <v>19593250420</v>
      </c>
      <c r="M16" s="85">
        <v>20200029274</v>
      </c>
      <c r="N16" s="32">
        <f t="shared" si="4"/>
        <v>-6.088001763007121</v>
      </c>
      <c r="O16" s="31">
        <f t="shared" si="5"/>
        <v>-6.535730181833399</v>
      </c>
      <c r="P16" s="6"/>
      <c r="Q16" s="33"/>
    </row>
    <row r="17" spans="1:17" ht="12.75">
      <c r="A17" s="3"/>
      <c r="B17" s="29" t="s">
        <v>23</v>
      </c>
      <c r="C17" s="63">
        <f>SUM(NW371:DC40!C17)</f>
        <v>7884238856</v>
      </c>
      <c r="D17" s="64">
        <v>6619545708</v>
      </c>
      <c r="E17" s="65">
        <f t="shared" si="0"/>
        <v>-1264693148</v>
      </c>
      <c r="F17" s="63">
        <f>SUM(NW371:DC40!F17)</f>
        <v>8336703009</v>
      </c>
      <c r="G17" s="64">
        <v>6829340139</v>
      </c>
      <c r="H17" s="65">
        <f t="shared" si="1"/>
        <v>-1507362870</v>
      </c>
      <c r="I17" s="65">
        <v>7149601110</v>
      </c>
      <c r="J17" s="42">
        <f t="shared" si="2"/>
        <v>-16.04077668242577</v>
      </c>
      <c r="K17" s="31">
        <f t="shared" si="3"/>
        <v>-18.081043169856308</v>
      </c>
      <c r="L17" s="88">
        <v>19593250420</v>
      </c>
      <c r="M17" s="85">
        <v>20200029274</v>
      </c>
      <c r="N17" s="32">
        <f t="shared" si="4"/>
        <v>-6.454738855933022</v>
      </c>
      <c r="O17" s="31">
        <f t="shared" si="5"/>
        <v>-7.462181611489877</v>
      </c>
      <c r="P17" s="6"/>
      <c r="Q17" s="33"/>
    </row>
    <row r="18" spans="1:17" ht="16.5">
      <c r="A18" s="3"/>
      <c r="B18" s="34" t="s">
        <v>24</v>
      </c>
      <c r="C18" s="66">
        <f>SUM(C13:C17)</f>
        <v>20775794299</v>
      </c>
      <c r="D18" s="67">
        <v>19593250420</v>
      </c>
      <c r="E18" s="68">
        <f t="shared" si="0"/>
        <v>-1182543879</v>
      </c>
      <c r="F18" s="66">
        <f>SUM(F13:F17)</f>
        <v>21814865525</v>
      </c>
      <c r="G18" s="67">
        <v>20200029274</v>
      </c>
      <c r="H18" s="68">
        <f t="shared" si="1"/>
        <v>-1614836251</v>
      </c>
      <c r="I18" s="68">
        <v>21068839190</v>
      </c>
      <c r="J18" s="43">
        <f t="shared" si="2"/>
        <v>-5.6919310134723435</v>
      </c>
      <c r="K18" s="36">
        <f t="shared" si="3"/>
        <v>-7.402457966790515</v>
      </c>
      <c r="L18" s="89">
        <v>19593250420</v>
      </c>
      <c r="M18" s="87">
        <v>20200029274</v>
      </c>
      <c r="N18" s="37">
        <f t="shared" si="4"/>
        <v>-6.035465548855063</v>
      </c>
      <c r="O18" s="36">
        <f t="shared" si="5"/>
        <v>-7.994227281039137</v>
      </c>
      <c r="P18" s="6"/>
      <c r="Q18" s="38"/>
    </row>
    <row r="19" spans="1:17" ht="16.5">
      <c r="A19" s="44"/>
      <c r="B19" s="45" t="s">
        <v>25</v>
      </c>
      <c r="C19" s="72">
        <f>C11-C18</f>
        <v>-845961219</v>
      </c>
      <c r="D19" s="73">
        <v>624873217</v>
      </c>
      <c r="E19" s="74">
        <f t="shared" si="0"/>
        <v>1470834436</v>
      </c>
      <c r="F19" s="75">
        <f>F11-F18</f>
        <v>-251844030</v>
      </c>
      <c r="G19" s="76">
        <v>944491720</v>
      </c>
      <c r="H19" s="77">
        <f t="shared" si="1"/>
        <v>1196335750</v>
      </c>
      <c r="I19" s="77">
        <v>1281290199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SUM(NW371:DC40!C22)</f>
        <v>60000000</v>
      </c>
      <c r="D22" s="64">
        <v>95000000</v>
      </c>
      <c r="E22" s="65">
        <f t="shared" si="0"/>
        <v>35000000</v>
      </c>
      <c r="F22" s="63">
        <f>SUM(NW371:DC40!F22)</f>
        <v>64200000</v>
      </c>
      <c r="G22" s="64">
        <v>25000000</v>
      </c>
      <c r="H22" s="65">
        <f t="shared" si="1"/>
        <v>-39200000</v>
      </c>
      <c r="I22" s="65">
        <v>25000000</v>
      </c>
      <c r="J22" s="30">
        <f t="shared" si="2"/>
        <v>58.333333333333336</v>
      </c>
      <c r="K22" s="31">
        <f t="shared" si="3"/>
        <v>-61.059190031152646</v>
      </c>
      <c r="L22" s="84">
        <v>8027215665</v>
      </c>
      <c r="M22" s="85">
        <v>8332906042</v>
      </c>
      <c r="N22" s="32">
        <f t="shared" si="4"/>
        <v>0.4360166894805859</v>
      </c>
      <c r="O22" s="31">
        <f t="shared" si="5"/>
        <v>-0.47042412097798614</v>
      </c>
      <c r="P22" s="6"/>
      <c r="Q22" s="33"/>
    </row>
    <row r="23" spans="1:17" ht="12.75">
      <c r="A23" s="7"/>
      <c r="B23" s="29" t="s">
        <v>28</v>
      </c>
      <c r="C23" s="63">
        <f>SUM(NW371:DC40!C23)</f>
        <v>861707657</v>
      </c>
      <c r="D23" s="64">
        <v>5471062895</v>
      </c>
      <c r="E23" s="65">
        <f t="shared" si="0"/>
        <v>4609355238</v>
      </c>
      <c r="F23" s="63">
        <f>SUM(NW371:DC40!F23)</f>
        <v>903609257</v>
      </c>
      <c r="G23" s="64">
        <v>5715334143</v>
      </c>
      <c r="H23" s="65">
        <f t="shared" si="1"/>
        <v>4811724886</v>
      </c>
      <c r="I23" s="65">
        <v>5991287617</v>
      </c>
      <c r="J23" s="30">
        <f t="shared" si="2"/>
        <v>534.9093977007565</v>
      </c>
      <c r="K23" s="31">
        <f t="shared" si="3"/>
        <v>532.5006189041288</v>
      </c>
      <c r="L23" s="84">
        <v>8027215665</v>
      </c>
      <c r="M23" s="85">
        <v>8332906042</v>
      </c>
      <c r="N23" s="32">
        <f t="shared" si="4"/>
        <v>57.42159461465024</v>
      </c>
      <c r="O23" s="31">
        <f t="shared" si="5"/>
        <v>57.74365943582782</v>
      </c>
      <c r="P23" s="6"/>
      <c r="Q23" s="33"/>
    </row>
    <row r="24" spans="1:17" ht="12.75">
      <c r="A24" s="7"/>
      <c r="B24" s="29" t="s">
        <v>29</v>
      </c>
      <c r="C24" s="63">
        <f>SUM(NW371:DC40!C24)</f>
        <v>1991404466</v>
      </c>
      <c r="D24" s="64">
        <v>2461152770</v>
      </c>
      <c r="E24" s="65">
        <f t="shared" si="0"/>
        <v>469748304</v>
      </c>
      <c r="F24" s="63">
        <f>SUM(NW371:DC40!F24)</f>
        <v>2150847928</v>
      </c>
      <c r="G24" s="64">
        <v>2592571899</v>
      </c>
      <c r="H24" s="65">
        <f t="shared" si="1"/>
        <v>441723971</v>
      </c>
      <c r="I24" s="65">
        <v>2743423021</v>
      </c>
      <c r="J24" s="30">
        <f t="shared" si="2"/>
        <v>23.58879434189237</v>
      </c>
      <c r="K24" s="31">
        <f t="shared" si="3"/>
        <v>20.537201410177985</v>
      </c>
      <c r="L24" s="84">
        <v>8027215665</v>
      </c>
      <c r="M24" s="85">
        <v>8332906042</v>
      </c>
      <c r="N24" s="32">
        <f t="shared" si="4"/>
        <v>5.851945725691425</v>
      </c>
      <c r="O24" s="31">
        <f t="shared" si="5"/>
        <v>5.300959458484195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8027215665</v>
      </c>
      <c r="M25" s="85">
        <v>8332906042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2913112123</v>
      </c>
      <c r="D26" s="67">
        <v>8027215665</v>
      </c>
      <c r="E26" s="68">
        <f t="shared" si="0"/>
        <v>5114103542</v>
      </c>
      <c r="F26" s="66">
        <f>SUM(F22:F25)</f>
        <v>3118657185</v>
      </c>
      <c r="G26" s="67">
        <v>8332906042</v>
      </c>
      <c r="H26" s="68">
        <f t="shared" si="1"/>
        <v>5214248857</v>
      </c>
      <c r="I26" s="68">
        <v>8759710638</v>
      </c>
      <c r="J26" s="43">
        <f t="shared" si="2"/>
        <v>175.55464143046308</v>
      </c>
      <c r="K26" s="36">
        <f t="shared" si="3"/>
        <v>167.19531989855437</v>
      </c>
      <c r="L26" s="89">
        <v>8027215665</v>
      </c>
      <c r="M26" s="87">
        <v>8332906042</v>
      </c>
      <c r="N26" s="37">
        <f t="shared" si="4"/>
        <v>63.70955702982225</v>
      </c>
      <c r="O26" s="36">
        <f t="shared" si="5"/>
        <v>62.574194773334035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SUM(NW371:DC40!C28)</f>
        <v>1123058706</v>
      </c>
      <c r="D28" s="64">
        <v>1029879955</v>
      </c>
      <c r="E28" s="65">
        <f t="shared" si="0"/>
        <v>-93178751</v>
      </c>
      <c r="F28" s="63">
        <f>SUM(NW371:DC40!F28)</f>
        <v>1090081160</v>
      </c>
      <c r="G28" s="64">
        <v>1164574730</v>
      </c>
      <c r="H28" s="65">
        <f t="shared" si="1"/>
        <v>74493570</v>
      </c>
      <c r="I28" s="65">
        <v>1451780872</v>
      </c>
      <c r="J28" s="30">
        <f t="shared" si="2"/>
        <v>-8.296872683697446</v>
      </c>
      <c r="K28" s="31">
        <f t="shared" si="3"/>
        <v>6.833763643800614</v>
      </c>
      <c r="L28" s="84">
        <v>8129816687</v>
      </c>
      <c r="M28" s="85">
        <v>8418036252</v>
      </c>
      <c r="N28" s="32">
        <f t="shared" si="4"/>
        <v>-1.1461359411583987</v>
      </c>
      <c r="O28" s="31">
        <f t="shared" si="5"/>
        <v>0.884928120644544</v>
      </c>
      <c r="P28" s="6"/>
      <c r="Q28" s="33"/>
    </row>
    <row r="29" spans="1:17" ht="12.75">
      <c r="A29" s="7"/>
      <c r="B29" s="29" t="s">
        <v>33</v>
      </c>
      <c r="C29" s="63">
        <f>SUM(NW371:DC40!C29)</f>
        <v>315706662</v>
      </c>
      <c r="D29" s="64">
        <v>183044113</v>
      </c>
      <c r="E29" s="65">
        <f t="shared" si="0"/>
        <v>-132662549</v>
      </c>
      <c r="F29" s="63">
        <f>SUM(NW371:DC40!F29)</f>
        <v>305861338</v>
      </c>
      <c r="G29" s="64">
        <v>284660776</v>
      </c>
      <c r="H29" s="65">
        <f t="shared" si="1"/>
        <v>-21200562</v>
      </c>
      <c r="I29" s="65">
        <v>296181126</v>
      </c>
      <c r="J29" s="30">
        <f t="shared" si="2"/>
        <v>-42.020826598838134</v>
      </c>
      <c r="K29" s="31">
        <f t="shared" si="3"/>
        <v>-6.9314291693839385</v>
      </c>
      <c r="L29" s="84">
        <v>8129816687</v>
      </c>
      <c r="M29" s="85">
        <v>8418036252</v>
      </c>
      <c r="N29" s="32">
        <f t="shared" si="4"/>
        <v>-1.6318024637890585</v>
      </c>
      <c r="O29" s="31">
        <f t="shared" si="5"/>
        <v>-0.2518468840635257</v>
      </c>
      <c r="P29" s="6"/>
      <c r="Q29" s="33"/>
    </row>
    <row r="30" spans="1:17" ht="12.75">
      <c r="A30" s="7"/>
      <c r="B30" s="29" t="s">
        <v>34</v>
      </c>
      <c r="C30" s="63">
        <f>SUM(NW371:DC40!C30)</f>
        <v>2635000</v>
      </c>
      <c r="D30" s="64">
        <v>1875000</v>
      </c>
      <c r="E30" s="65">
        <f t="shared" si="0"/>
        <v>-760000</v>
      </c>
      <c r="F30" s="63">
        <f>SUM(NW371:DC40!F30)</f>
        <v>2819450</v>
      </c>
      <c r="G30" s="64">
        <v>3000000</v>
      </c>
      <c r="H30" s="65">
        <f t="shared" si="1"/>
        <v>180550</v>
      </c>
      <c r="I30" s="65">
        <v>3000000</v>
      </c>
      <c r="J30" s="30">
        <f t="shared" si="2"/>
        <v>-28.842504743833018</v>
      </c>
      <c r="K30" s="31">
        <f t="shared" si="3"/>
        <v>6.403731224174927</v>
      </c>
      <c r="L30" s="84">
        <v>8129816687</v>
      </c>
      <c r="M30" s="85">
        <v>8418036252</v>
      </c>
      <c r="N30" s="32">
        <f t="shared" si="4"/>
        <v>-0.009348304263923682</v>
      </c>
      <c r="O30" s="31">
        <f t="shared" si="5"/>
        <v>0.002144799506620134</v>
      </c>
      <c r="P30" s="6"/>
      <c r="Q30" s="33"/>
    </row>
    <row r="31" spans="1:17" ht="12.75">
      <c r="A31" s="7"/>
      <c r="B31" s="29" t="s">
        <v>35</v>
      </c>
      <c r="C31" s="63">
        <f>SUM(NW371:DC40!C31)</f>
        <v>813315649</v>
      </c>
      <c r="D31" s="64">
        <v>738434772</v>
      </c>
      <c r="E31" s="65">
        <f t="shared" si="0"/>
        <v>-74880877</v>
      </c>
      <c r="F31" s="63">
        <f>SUM(NW371:DC40!F31)</f>
        <v>882900601</v>
      </c>
      <c r="G31" s="64">
        <v>571130016</v>
      </c>
      <c r="H31" s="65">
        <f t="shared" si="1"/>
        <v>-311770585</v>
      </c>
      <c r="I31" s="65">
        <v>507977093</v>
      </c>
      <c r="J31" s="30">
        <f t="shared" si="2"/>
        <v>-9.206865390094073</v>
      </c>
      <c r="K31" s="31">
        <f t="shared" si="3"/>
        <v>-35.31208209020123</v>
      </c>
      <c r="L31" s="84">
        <v>8129816687</v>
      </c>
      <c r="M31" s="85">
        <v>8418036252</v>
      </c>
      <c r="N31" s="32">
        <f t="shared" si="4"/>
        <v>-0.9210647654545325</v>
      </c>
      <c r="O31" s="31">
        <f t="shared" si="5"/>
        <v>-3.703602308981836</v>
      </c>
      <c r="P31" s="6"/>
      <c r="Q31" s="33"/>
    </row>
    <row r="32" spans="1:17" ht="12.75">
      <c r="A32" s="7"/>
      <c r="B32" s="29" t="s">
        <v>36</v>
      </c>
      <c r="C32" s="63">
        <f>SUM(NW371:DC40!C32)</f>
        <v>1334302484</v>
      </c>
      <c r="D32" s="64">
        <v>6176582847</v>
      </c>
      <c r="E32" s="65">
        <f t="shared" si="0"/>
        <v>4842280363</v>
      </c>
      <c r="F32" s="63">
        <f>SUM(NW371:DC40!F32)</f>
        <v>1534502256</v>
      </c>
      <c r="G32" s="64">
        <v>6394670730</v>
      </c>
      <c r="H32" s="65">
        <f t="shared" si="1"/>
        <v>4860168474</v>
      </c>
      <c r="I32" s="65">
        <v>6585778745</v>
      </c>
      <c r="J32" s="30">
        <f t="shared" si="2"/>
        <v>362.907243377357</v>
      </c>
      <c r="K32" s="31">
        <f t="shared" si="3"/>
        <v>316.7260559570008</v>
      </c>
      <c r="L32" s="84">
        <v>8129816687</v>
      </c>
      <c r="M32" s="85">
        <v>8418036252</v>
      </c>
      <c r="N32" s="32">
        <f t="shared" si="4"/>
        <v>59.56198705861423</v>
      </c>
      <c r="O32" s="31">
        <f t="shared" si="5"/>
        <v>57.735181086269336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3589018501</v>
      </c>
      <c r="D33" s="82">
        <v>8129816687</v>
      </c>
      <c r="E33" s="83">
        <f t="shared" si="0"/>
        <v>4540798186</v>
      </c>
      <c r="F33" s="81">
        <f>SUM(F28:F32)</f>
        <v>3816164805</v>
      </c>
      <c r="G33" s="82">
        <v>8418036252</v>
      </c>
      <c r="H33" s="83">
        <f t="shared" si="1"/>
        <v>4601871447</v>
      </c>
      <c r="I33" s="83">
        <v>8844717836</v>
      </c>
      <c r="J33" s="58">
        <f t="shared" si="2"/>
        <v>126.5192192443368</v>
      </c>
      <c r="K33" s="59">
        <f t="shared" si="3"/>
        <v>120.58890750657713</v>
      </c>
      <c r="L33" s="96">
        <v>8129816687</v>
      </c>
      <c r="M33" s="97">
        <v>8418036252</v>
      </c>
      <c r="N33" s="60">
        <f t="shared" si="4"/>
        <v>55.85363558394831</v>
      </c>
      <c r="O33" s="59">
        <f t="shared" si="5"/>
        <v>54.66680481337514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347249172</v>
      </c>
      <c r="D8" s="64">
        <v>374023212</v>
      </c>
      <c r="E8" s="65">
        <f>($D8-$C8)</f>
        <v>26774040</v>
      </c>
      <c r="F8" s="63">
        <v>368190564</v>
      </c>
      <c r="G8" s="64">
        <v>407685288</v>
      </c>
      <c r="H8" s="65">
        <f>($G8-$F8)</f>
        <v>39494724</v>
      </c>
      <c r="I8" s="65">
        <v>434184828</v>
      </c>
      <c r="J8" s="30">
        <f>IF($C8=0,0,($E8/$C8)*100)</f>
        <v>7.710325080343172</v>
      </c>
      <c r="K8" s="31">
        <f>IF($F8=0,0,($H8/$F8)*100)</f>
        <v>10.726707271074986</v>
      </c>
      <c r="L8" s="84">
        <v>1044289908</v>
      </c>
      <c r="M8" s="85">
        <v>1127051472</v>
      </c>
      <c r="N8" s="32">
        <f>IF($L8=0,0,($E8/$L8)*100)</f>
        <v>2.5638512634175528</v>
      </c>
      <c r="O8" s="31">
        <f>IF($M8=0,0,($H8/$M8)*100)</f>
        <v>3.504252022306928</v>
      </c>
      <c r="P8" s="6"/>
      <c r="Q8" s="33"/>
    </row>
    <row r="9" spans="1:17" ht="12.75">
      <c r="A9" s="3"/>
      <c r="B9" s="29" t="s">
        <v>16</v>
      </c>
      <c r="C9" s="63">
        <v>229827276</v>
      </c>
      <c r="D9" s="64">
        <v>247250880</v>
      </c>
      <c r="E9" s="65">
        <f>($D9-$C9)</f>
        <v>17423604</v>
      </c>
      <c r="F9" s="63">
        <v>248318040</v>
      </c>
      <c r="G9" s="64">
        <v>269503452</v>
      </c>
      <c r="H9" s="65">
        <f>($G9-$F9)</f>
        <v>21185412</v>
      </c>
      <c r="I9" s="65">
        <v>287021160</v>
      </c>
      <c r="J9" s="30">
        <f>IF($C9=0,0,($E9/$C9)*100)</f>
        <v>7.581173263351039</v>
      </c>
      <c r="K9" s="31">
        <f>IF($F9=0,0,($H9/$F9)*100)</f>
        <v>8.531563796170428</v>
      </c>
      <c r="L9" s="84">
        <v>1044289908</v>
      </c>
      <c r="M9" s="85">
        <v>1127051472</v>
      </c>
      <c r="N9" s="32">
        <f>IF($L9=0,0,($E9/$L9)*100)</f>
        <v>1.6684642709388322</v>
      </c>
      <c r="O9" s="31">
        <f>IF($M9=0,0,($H9/$M9)*100)</f>
        <v>1.8797200062571764</v>
      </c>
      <c r="P9" s="6"/>
      <c r="Q9" s="33"/>
    </row>
    <row r="10" spans="1:17" ht="12.75">
      <c r="A10" s="3"/>
      <c r="B10" s="29" t="s">
        <v>17</v>
      </c>
      <c r="C10" s="63">
        <v>407882568</v>
      </c>
      <c r="D10" s="64">
        <v>423015816</v>
      </c>
      <c r="E10" s="65">
        <f aca="true" t="shared" si="0" ref="E10:E33">($D10-$C10)</f>
        <v>15133248</v>
      </c>
      <c r="F10" s="63">
        <v>445995084</v>
      </c>
      <c r="G10" s="64">
        <v>449862732</v>
      </c>
      <c r="H10" s="65">
        <f aca="true" t="shared" si="1" ref="H10:H33">($G10-$F10)</f>
        <v>3867648</v>
      </c>
      <c r="I10" s="65">
        <v>482275776</v>
      </c>
      <c r="J10" s="30">
        <f aca="true" t="shared" si="2" ref="J10:J33">IF($C10=0,0,($E10/$C10)*100)</f>
        <v>3.7101972938446344</v>
      </c>
      <c r="K10" s="31">
        <f aca="true" t="shared" si="3" ref="K10:K33">IF($F10=0,0,($H10/$F10)*100)</f>
        <v>0.867195208815351</v>
      </c>
      <c r="L10" s="84">
        <v>1044289908</v>
      </c>
      <c r="M10" s="85">
        <v>1127051472</v>
      </c>
      <c r="N10" s="32">
        <f aca="true" t="shared" si="4" ref="N10:N33">IF($L10=0,0,($E10/$L10)*100)</f>
        <v>1.4491424157284876</v>
      </c>
      <c r="O10" s="31">
        <f aca="true" t="shared" si="5" ref="O10:O33">IF($M10=0,0,($H10/$M10)*100)</f>
        <v>0.3431651611382661</v>
      </c>
      <c r="P10" s="6"/>
      <c r="Q10" s="33"/>
    </row>
    <row r="11" spans="1:17" ht="16.5">
      <c r="A11" s="7"/>
      <c r="B11" s="34" t="s">
        <v>18</v>
      </c>
      <c r="C11" s="66">
        <f>SUM(C8:C10)</f>
        <v>984959016</v>
      </c>
      <c r="D11" s="67">
        <v>1044289908</v>
      </c>
      <c r="E11" s="68">
        <f t="shared" si="0"/>
        <v>59330892</v>
      </c>
      <c r="F11" s="66">
        <f>SUM(F8:F10)</f>
        <v>1062503688</v>
      </c>
      <c r="G11" s="67">
        <v>1127051472</v>
      </c>
      <c r="H11" s="68">
        <f t="shared" si="1"/>
        <v>64547784</v>
      </c>
      <c r="I11" s="68">
        <v>1203481764</v>
      </c>
      <c r="J11" s="35">
        <f t="shared" si="2"/>
        <v>6.023691446670305</v>
      </c>
      <c r="K11" s="36">
        <f t="shared" si="3"/>
        <v>6.075064466035058</v>
      </c>
      <c r="L11" s="86">
        <v>1044289908</v>
      </c>
      <c r="M11" s="87">
        <v>1127051472</v>
      </c>
      <c r="N11" s="37">
        <f t="shared" si="4"/>
        <v>5.681457950084873</v>
      </c>
      <c r="O11" s="36">
        <f t="shared" si="5"/>
        <v>5.727137189702371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297933276</v>
      </c>
      <c r="D13" s="64">
        <v>293105736</v>
      </c>
      <c r="E13" s="65">
        <f t="shared" si="0"/>
        <v>-4827540</v>
      </c>
      <c r="F13" s="63">
        <v>321767964</v>
      </c>
      <c r="G13" s="64">
        <v>311424852</v>
      </c>
      <c r="H13" s="65">
        <f t="shared" si="1"/>
        <v>-10343112</v>
      </c>
      <c r="I13" s="65">
        <v>330888900</v>
      </c>
      <c r="J13" s="30">
        <f t="shared" si="2"/>
        <v>-1.6203426702829933</v>
      </c>
      <c r="K13" s="31">
        <f t="shared" si="3"/>
        <v>-3.214462953807297</v>
      </c>
      <c r="L13" s="84">
        <v>917721048</v>
      </c>
      <c r="M13" s="85">
        <v>973651440</v>
      </c>
      <c r="N13" s="32">
        <f t="shared" si="4"/>
        <v>-0.5260356630722062</v>
      </c>
      <c r="O13" s="31">
        <f t="shared" si="5"/>
        <v>-1.0623013097993261</v>
      </c>
      <c r="P13" s="6"/>
      <c r="Q13" s="33"/>
    </row>
    <row r="14" spans="1:17" ht="12.75">
      <c r="A14" s="3"/>
      <c r="B14" s="29" t="s">
        <v>21</v>
      </c>
      <c r="C14" s="63">
        <v>182118600</v>
      </c>
      <c r="D14" s="64">
        <v>284226420</v>
      </c>
      <c r="E14" s="65">
        <f t="shared" si="0"/>
        <v>102107820</v>
      </c>
      <c r="F14" s="63">
        <v>193045716</v>
      </c>
      <c r="G14" s="64">
        <v>309806784</v>
      </c>
      <c r="H14" s="65">
        <f t="shared" si="1"/>
        <v>116761068</v>
      </c>
      <c r="I14" s="65">
        <v>329944248</v>
      </c>
      <c r="J14" s="30">
        <f t="shared" si="2"/>
        <v>56.0666620542877</v>
      </c>
      <c r="K14" s="31">
        <f t="shared" si="3"/>
        <v>60.48363590725836</v>
      </c>
      <c r="L14" s="84">
        <v>917721048</v>
      </c>
      <c r="M14" s="85">
        <v>973651440</v>
      </c>
      <c r="N14" s="32">
        <f t="shared" si="4"/>
        <v>11.126237130828017</v>
      </c>
      <c r="O14" s="31">
        <f t="shared" si="5"/>
        <v>11.992080862120432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917721048</v>
      </c>
      <c r="M15" s="85">
        <v>973651440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87369444</v>
      </c>
      <c r="D16" s="64">
        <v>88383084</v>
      </c>
      <c r="E16" s="65">
        <f t="shared" si="0"/>
        <v>1013640</v>
      </c>
      <c r="F16" s="63">
        <v>92611608</v>
      </c>
      <c r="G16" s="64">
        <v>94812828</v>
      </c>
      <c r="H16" s="65">
        <f t="shared" si="1"/>
        <v>2201220</v>
      </c>
      <c r="I16" s="65">
        <v>101752620</v>
      </c>
      <c r="J16" s="30">
        <f t="shared" si="2"/>
        <v>1.160176777592862</v>
      </c>
      <c r="K16" s="31">
        <f t="shared" si="3"/>
        <v>2.376829479086466</v>
      </c>
      <c r="L16" s="84">
        <v>917721048</v>
      </c>
      <c r="M16" s="85">
        <v>973651440</v>
      </c>
      <c r="N16" s="32">
        <f t="shared" si="4"/>
        <v>0.1104518635819716</v>
      </c>
      <c r="O16" s="31">
        <f t="shared" si="5"/>
        <v>0.22607885220197488</v>
      </c>
      <c r="P16" s="6"/>
      <c r="Q16" s="33"/>
    </row>
    <row r="17" spans="1:17" ht="12.75">
      <c r="A17" s="3"/>
      <c r="B17" s="29" t="s">
        <v>23</v>
      </c>
      <c r="C17" s="63">
        <v>400353468</v>
      </c>
      <c r="D17" s="64">
        <v>252005808</v>
      </c>
      <c r="E17" s="65">
        <f t="shared" si="0"/>
        <v>-148347660</v>
      </c>
      <c r="F17" s="63">
        <v>431126556</v>
      </c>
      <c r="G17" s="64">
        <v>257606976</v>
      </c>
      <c r="H17" s="65">
        <f t="shared" si="1"/>
        <v>-173519580</v>
      </c>
      <c r="I17" s="65">
        <v>279215004</v>
      </c>
      <c r="J17" s="42">
        <f t="shared" si="2"/>
        <v>-37.05417134041162</v>
      </c>
      <c r="K17" s="31">
        <f t="shared" si="3"/>
        <v>-40.24794519964574</v>
      </c>
      <c r="L17" s="88">
        <v>917721048</v>
      </c>
      <c r="M17" s="85">
        <v>973651440</v>
      </c>
      <c r="N17" s="32">
        <f t="shared" si="4"/>
        <v>-16.164787799440337</v>
      </c>
      <c r="O17" s="31">
        <f t="shared" si="5"/>
        <v>-17.82152964309281</v>
      </c>
      <c r="P17" s="6"/>
      <c r="Q17" s="33"/>
    </row>
    <row r="18" spans="1:17" ht="16.5">
      <c r="A18" s="3"/>
      <c r="B18" s="34" t="s">
        <v>24</v>
      </c>
      <c r="C18" s="66">
        <f>SUM(C13:C17)</f>
        <v>967774788</v>
      </c>
      <c r="D18" s="67">
        <v>917721048</v>
      </c>
      <c r="E18" s="68">
        <f t="shared" si="0"/>
        <v>-50053740</v>
      </c>
      <c r="F18" s="66">
        <f>SUM(F13:F17)</f>
        <v>1038551844</v>
      </c>
      <c r="G18" s="67">
        <v>973651440</v>
      </c>
      <c r="H18" s="68">
        <f t="shared" si="1"/>
        <v>-64900404</v>
      </c>
      <c r="I18" s="68">
        <v>1041800772</v>
      </c>
      <c r="J18" s="43">
        <f t="shared" si="2"/>
        <v>-5.1720442215115865</v>
      </c>
      <c r="K18" s="36">
        <f t="shared" si="3"/>
        <v>-6.249125103859524</v>
      </c>
      <c r="L18" s="89">
        <v>917721048</v>
      </c>
      <c r="M18" s="87">
        <v>973651440</v>
      </c>
      <c r="N18" s="37">
        <f t="shared" si="4"/>
        <v>-5.454134468102556</v>
      </c>
      <c r="O18" s="36">
        <f t="shared" si="5"/>
        <v>-6.665671238569729</v>
      </c>
      <c r="P18" s="6"/>
      <c r="Q18" s="38"/>
    </row>
    <row r="19" spans="1:17" ht="16.5">
      <c r="A19" s="44"/>
      <c r="B19" s="45" t="s">
        <v>25</v>
      </c>
      <c r="C19" s="72">
        <f>C11-C18</f>
        <v>17184228</v>
      </c>
      <c r="D19" s="73">
        <v>126568860</v>
      </c>
      <c r="E19" s="74">
        <f t="shared" si="0"/>
        <v>109384632</v>
      </c>
      <c r="F19" s="75">
        <f>F11-F18</f>
        <v>23951844</v>
      </c>
      <c r="G19" s="76">
        <v>153400032</v>
      </c>
      <c r="H19" s="77">
        <f t="shared" si="1"/>
        <v>129448188</v>
      </c>
      <c r="I19" s="77">
        <v>161680992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81392820</v>
      </c>
      <c r="M22" s="85">
        <v>88189656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81392820</v>
      </c>
      <c r="M23" s="85">
        <v>88189656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73986000</v>
      </c>
      <c r="D24" s="64">
        <v>81392820</v>
      </c>
      <c r="E24" s="65">
        <f t="shared" si="0"/>
        <v>7406820</v>
      </c>
      <c r="F24" s="63">
        <v>81384600</v>
      </c>
      <c r="G24" s="64">
        <v>88189656</v>
      </c>
      <c r="H24" s="65">
        <f t="shared" si="1"/>
        <v>6805056</v>
      </c>
      <c r="I24" s="65">
        <v>94346124</v>
      </c>
      <c r="J24" s="30">
        <f t="shared" si="2"/>
        <v>10.011110210039737</v>
      </c>
      <c r="K24" s="31">
        <f t="shared" si="3"/>
        <v>8.36160158064302</v>
      </c>
      <c r="L24" s="84">
        <v>81392820</v>
      </c>
      <c r="M24" s="85">
        <v>88189656</v>
      </c>
      <c r="N24" s="32">
        <f t="shared" si="4"/>
        <v>9.100090155372428</v>
      </c>
      <c r="O24" s="31">
        <f t="shared" si="5"/>
        <v>7.716387962778764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81392820</v>
      </c>
      <c r="M25" s="85">
        <v>88189656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73986000</v>
      </c>
      <c r="D26" s="67">
        <v>81392820</v>
      </c>
      <c r="E26" s="68">
        <f t="shared" si="0"/>
        <v>7406820</v>
      </c>
      <c r="F26" s="66">
        <f>SUM(F22:F24)</f>
        <v>81384600</v>
      </c>
      <c r="G26" s="67">
        <v>88189656</v>
      </c>
      <c r="H26" s="68">
        <f t="shared" si="1"/>
        <v>6805056</v>
      </c>
      <c r="I26" s="68">
        <v>94346124</v>
      </c>
      <c r="J26" s="43">
        <f t="shared" si="2"/>
        <v>10.011110210039737</v>
      </c>
      <c r="K26" s="36">
        <f t="shared" si="3"/>
        <v>8.36160158064302</v>
      </c>
      <c r="L26" s="89">
        <v>81392820</v>
      </c>
      <c r="M26" s="87">
        <v>88189656</v>
      </c>
      <c r="N26" s="37">
        <f t="shared" si="4"/>
        <v>9.100090155372428</v>
      </c>
      <c r="O26" s="36">
        <f t="shared" si="5"/>
        <v>7.716387962778764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714996</v>
      </c>
      <c r="D28" s="64">
        <v>0</v>
      </c>
      <c r="E28" s="65">
        <f t="shared" si="0"/>
        <v>-714996</v>
      </c>
      <c r="F28" s="63">
        <v>786504</v>
      </c>
      <c r="G28" s="64">
        <v>0</v>
      </c>
      <c r="H28" s="65">
        <f t="shared" si="1"/>
        <v>-786504</v>
      </c>
      <c r="I28" s="65">
        <v>0</v>
      </c>
      <c r="J28" s="30">
        <f t="shared" si="2"/>
        <v>-100</v>
      </c>
      <c r="K28" s="31">
        <f t="shared" si="3"/>
        <v>-100</v>
      </c>
      <c r="L28" s="84">
        <v>108729828</v>
      </c>
      <c r="M28" s="85">
        <v>118444716</v>
      </c>
      <c r="N28" s="32">
        <f t="shared" si="4"/>
        <v>-0.6575895622680467</v>
      </c>
      <c r="O28" s="31">
        <f t="shared" si="5"/>
        <v>-0.6640262449529618</v>
      </c>
      <c r="P28" s="6"/>
      <c r="Q28" s="33"/>
    </row>
    <row r="29" spans="1:17" ht="12.75">
      <c r="A29" s="7"/>
      <c r="B29" s="29" t="s">
        <v>33</v>
      </c>
      <c r="C29" s="63">
        <v>5940000</v>
      </c>
      <c r="D29" s="64">
        <v>10749996</v>
      </c>
      <c r="E29" s="65">
        <f t="shared" si="0"/>
        <v>4809996</v>
      </c>
      <c r="F29" s="63">
        <v>6534000</v>
      </c>
      <c r="G29" s="64">
        <v>11717496</v>
      </c>
      <c r="H29" s="65">
        <f t="shared" si="1"/>
        <v>5183496</v>
      </c>
      <c r="I29" s="65">
        <v>12479148</v>
      </c>
      <c r="J29" s="30">
        <f t="shared" si="2"/>
        <v>80.97636363636363</v>
      </c>
      <c r="K29" s="31">
        <f t="shared" si="3"/>
        <v>79.33112947658401</v>
      </c>
      <c r="L29" s="84">
        <v>108729828</v>
      </c>
      <c r="M29" s="85">
        <v>118444716</v>
      </c>
      <c r="N29" s="32">
        <f t="shared" si="4"/>
        <v>4.423805397723981</v>
      </c>
      <c r="O29" s="31">
        <f t="shared" si="5"/>
        <v>4.376299910246735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108729828</v>
      </c>
      <c r="M30" s="85">
        <v>118444716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35172516</v>
      </c>
      <c r="D31" s="64">
        <v>37366164</v>
      </c>
      <c r="E31" s="65">
        <f t="shared" si="0"/>
        <v>2193648</v>
      </c>
      <c r="F31" s="63">
        <v>38689764</v>
      </c>
      <c r="G31" s="64">
        <v>40729104</v>
      </c>
      <c r="H31" s="65">
        <f t="shared" si="1"/>
        <v>2039340</v>
      </c>
      <c r="I31" s="65">
        <v>43376508</v>
      </c>
      <c r="J31" s="30">
        <f t="shared" si="2"/>
        <v>6.23682422946371</v>
      </c>
      <c r="K31" s="31">
        <f t="shared" si="3"/>
        <v>5.2710065639066706</v>
      </c>
      <c r="L31" s="84">
        <v>108729828</v>
      </c>
      <c r="M31" s="85">
        <v>118444716</v>
      </c>
      <c r="N31" s="32">
        <f t="shared" si="4"/>
        <v>2.017521815632781</v>
      </c>
      <c r="O31" s="31">
        <f t="shared" si="5"/>
        <v>1.7217652833073618</v>
      </c>
      <c r="P31" s="6"/>
      <c r="Q31" s="33"/>
    </row>
    <row r="32" spans="1:17" ht="12.75">
      <c r="A32" s="7"/>
      <c r="B32" s="29" t="s">
        <v>36</v>
      </c>
      <c r="C32" s="63">
        <v>121020756</v>
      </c>
      <c r="D32" s="64">
        <v>60613668</v>
      </c>
      <c r="E32" s="65">
        <f t="shared" si="0"/>
        <v>-60407088</v>
      </c>
      <c r="F32" s="63">
        <v>133122804</v>
      </c>
      <c r="G32" s="64">
        <v>65998116</v>
      </c>
      <c r="H32" s="65">
        <f t="shared" si="1"/>
        <v>-67124688</v>
      </c>
      <c r="I32" s="65">
        <v>71000316</v>
      </c>
      <c r="J32" s="30">
        <f t="shared" si="2"/>
        <v>-49.91465100416328</v>
      </c>
      <c r="K32" s="31">
        <f t="shared" si="3"/>
        <v>-50.42313261370306</v>
      </c>
      <c r="L32" s="84">
        <v>108729828</v>
      </c>
      <c r="M32" s="85">
        <v>118444716</v>
      </c>
      <c r="N32" s="32">
        <f t="shared" si="4"/>
        <v>-55.557052844781474</v>
      </c>
      <c r="O32" s="31">
        <f t="shared" si="5"/>
        <v>-56.67174549179551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162848268</v>
      </c>
      <c r="D33" s="82">
        <v>108729828</v>
      </c>
      <c r="E33" s="83">
        <f t="shared" si="0"/>
        <v>-54118440</v>
      </c>
      <c r="F33" s="81">
        <f>SUM(F28:F32)</f>
        <v>179133072</v>
      </c>
      <c r="G33" s="82">
        <v>118444716</v>
      </c>
      <c r="H33" s="83">
        <f t="shared" si="1"/>
        <v>-60688356</v>
      </c>
      <c r="I33" s="83">
        <v>126855972</v>
      </c>
      <c r="J33" s="58">
        <f t="shared" si="2"/>
        <v>-33.232432045270514</v>
      </c>
      <c r="K33" s="59">
        <f t="shared" si="3"/>
        <v>-33.87892326214335</v>
      </c>
      <c r="L33" s="96">
        <v>108729828</v>
      </c>
      <c r="M33" s="97">
        <v>118444716</v>
      </c>
      <c r="N33" s="60">
        <f t="shared" si="4"/>
        <v>-49.77331519369276</v>
      </c>
      <c r="O33" s="59">
        <f t="shared" si="5"/>
        <v>-51.237706543194385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64294036</v>
      </c>
      <c r="D8" s="64">
        <v>62766548</v>
      </c>
      <c r="E8" s="65">
        <f>($D8-$C8)</f>
        <v>-1527488</v>
      </c>
      <c r="F8" s="63">
        <v>67765912</v>
      </c>
      <c r="G8" s="64">
        <v>66186558</v>
      </c>
      <c r="H8" s="65">
        <f>($G8-$F8)</f>
        <v>-1579354</v>
      </c>
      <c r="I8" s="65">
        <v>69826820</v>
      </c>
      <c r="J8" s="30">
        <f>IF($C8=0,0,($E8/$C8)*100)</f>
        <v>-2.3757849017286765</v>
      </c>
      <c r="K8" s="31">
        <f>IF($F8=0,0,($H8/$F8)*100)</f>
        <v>-2.3306024421245892</v>
      </c>
      <c r="L8" s="84">
        <v>531803505</v>
      </c>
      <c r="M8" s="85">
        <v>619300197</v>
      </c>
      <c r="N8" s="32">
        <f>IF($L8=0,0,($E8/$L8)*100)</f>
        <v>-0.28722789256531883</v>
      </c>
      <c r="O8" s="31">
        <f>IF($M8=0,0,($H8/$M8)*100)</f>
        <v>-0.25502236357273433</v>
      </c>
      <c r="P8" s="6"/>
      <c r="Q8" s="33"/>
    </row>
    <row r="9" spans="1:17" ht="12.75">
      <c r="A9" s="3"/>
      <c r="B9" s="29" t="s">
        <v>16</v>
      </c>
      <c r="C9" s="63">
        <v>280350060</v>
      </c>
      <c r="D9" s="64">
        <v>234696969</v>
      </c>
      <c r="E9" s="65">
        <f>($D9-$C9)</f>
        <v>-45653091</v>
      </c>
      <c r="F9" s="63">
        <v>295978060</v>
      </c>
      <c r="G9" s="64">
        <v>301708480</v>
      </c>
      <c r="H9" s="65">
        <f>($G9-$F9)</f>
        <v>5730420</v>
      </c>
      <c r="I9" s="65">
        <v>319516140</v>
      </c>
      <c r="J9" s="30">
        <f>IF($C9=0,0,($E9/$C9)*100)</f>
        <v>-16.2843164720564</v>
      </c>
      <c r="K9" s="31">
        <f>IF($F9=0,0,($H9/$F9)*100)</f>
        <v>1.9360962092933511</v>
      </c>
      <c r="L9" s="84">
        <v>531803505</v>
      </c>
      <c r="M9" s="85">
        <v>619300197</v>
      </c>
      <c r="N9" s="32">
        <f>IF($L9=0,0,($E9/$L9)*100)</f>
        <v>-8.584578809799307</v>
      </c>
      <c r="O9" s="31">
        <f>IF($M9=0,0,($H9/$M9)*100)</f>
        <v>0.9253056962938443</v>
      </c>
      <c r="P9" s="6"/>
      <c r="Q9" s="33"/>
    </row>
    <row r="10" spans="1:17" ht="12.75">
      <c r="A10" s="3"/>
      <c r="B10" s="29" t="s">
        <v>17</v>
      </c>
      <c r="C10" s="63">
        <v>211100715</v>
      </c>
      <c r="D10" s="64">
        <v>234339988</v>
      </c>
      <c r="E10" s="65">
        <f aca="true" t="shared" si="0" ref="E10:E33">($D10-$C10)</f>
        <v>23239273</v>
      </c>
      <c r="F10" s="63">
        <v>226395828</v>
      </c>
      <c r="G10" s="64">
        <v>251405159</v>
      </c>
      <c r="H10" s="65">
        <f aca="true" t="shared" si="1" ref="H10:H33">($G10-$F10)</f>
        <v>25009331</v>
      </c>
      <c r="I10" s="65">
        <v>267390492</v>
      </c>
      <c r="J10" s="30">
        <f aca="true" t="shared" si="2" ref="J10:J33">IF($C10=0,0,($E10/$C10)*100)</f>
        <v>11.008618800746364</v>
      </c>
      <c r="K10" s="31">
        <f aca="true" t="shared" si="3" ref="K10:K33">IF($F10=0,0,($H10/$F10)*100)</f>
        <v>11.046727857546916</v>
      </c>
      <c r="L10" s="84">
        <v>531803505</v>
      </c>
      <c r="M10" s="85">
        <v>619300197</v>
      </c>
      <c r="N10" s="32">
        <f aca="true" t="shared" si="4" ref="N10:N33">IF($L10=0,0,($E10/$L10)*100)</f>
        <v>4.369898427051548</v>
      </c>
      <c r="O10" s="31">
        <f aca="true" t="shared" si="5" ref="O10:O33">IF($M10=0,0,($H10/$M10)*100)</f>
        <v>4.0383211762485525</v>
      </c>
      <c r="P10" s="6"/>
      <c r="Q10" s="33"/>
    </row>
    <row r="11" spans="1:17" ht="16.5">
      <c r="A11" s="7"/>
      <c r="B11" s="34" t="s">
        <v>18</v>
      </c>
      <c r="C11" s="66">
        <f>SUM(C8:C10)</f>
        <v>555744811</v>
      </c>
      <c r="D11" s="67">
        <v>531803505</v>
      </c>
      <c r="E11" s="68">
        <f t="shared" si="0"/>
        <v>-23941306</v>
      </c>
      <c r="F11" s="66">
        <f>SUM(F8:F10)</f>
        <v>590139800</v>
      </c>
      <c r="G11" s="67">
        <v>619300197</v>
      </c>
      <c r="H11" s="68">
        <f t="shared" si="1"/>
        <v>29160397</v>
      </c>
      <c r="I11" s="68">
        <v>656733452</v>
      </c>
      <c r="J11" s="35">
        <f t="shared" si="2"/>
        <v>-4.307967528643286</v>
      </c>
      <c r="K11" s="36">
        <f t="shared" si="3"/>
        <v>4.941269339908951</v>
      </c>
      <c r="L11" s="86">
        <v>531803505</v>
      </c>
      <c r="M11" s="87">
        <v>619300197</v>
      </c>
      <c r="N11" s="37">
        <f t="shared" si="4"/>
        <v>-4.501908275313078</v>
      </c>
      <c r="O11" s="36">
        <f t="shared" si="5"/>
        <v>4.708604508969662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203433712</v>
      </c>
      <c r="D13" s="64">
        <v>178877505</v>
      </c>
      <c r="E13" s="65">
        <f t="shared" si="0"/>
        <v>-24556207</v>
      </c>
      <c r="F13" s="63">
        <v>214418656</v>
      </c>
      <c r="G13" s="64">
        <v>190375167</v>
      </c>
      <c r="H13" s="65">
        <f t="shared" si="1"/>
        <v>-24043489</v>
      </c>
      <c r="I13" s="65">
        <v>202513500</v>
      </c>
      <c r="J13" s="30">
        <f t="shared" si="2"/>
        <v>-12.07086414468021</v>
      </c>
      <c r="K13" s="31">
        <f t="shared" si="3"/>
        <v>-11.213338171469557</v>
      </c>
      <c r="L13" s="84">
        <v>607330645</v>
      </c>
      <c r="M13" s="85">
        <v>639498779</v>
      </c>
      <c r="N13" s="32">
        <f t="shared" si="4"/>
        <v>-4.043301157642062</v>
      </c>
      <c r="O13" s="31">
        <f t="shared" si="5"/>
        <v>-3.7597396257108415</v>
      </c>
      <c r="P13" s="6"/>
      <c r="Q13" s="33"/>
    </row>
    <row r="14" spans="1:17" ht="12.75">
      <c r="A14" s="3"/>
      <c r="B14" s="29" t="s">
        <v>21</v>
      </c>
      <c r="C14" s="63">
        <v>56462630</v>
      </c>
      <c r="D14" s="64">
        <v>142364013</v>
      </c>
      <c r="E14" s="65">
        <f t="shared" si="0"/>
        <v>85901383</v>
      </c>
      <c r="F14" s="63">
        <v>59568075</v>
      </c>
      <c r="G14" s="64">
        <v>151188062</v>
      </c>
      <c r="H14" s="65">
        <f t="shared" si="1"/>
        <v>91619987</v>
      </c>
      <c r="I14" s="65">
        <v>160559063</v>
      </c>
      <c r="J14" s="30">
        <f t="shared" si="2"/>
        <v>152.13847282707164</v>
      </c>
      <c r="K14" s="31">
        <f t="shared" si="3"/>
        <v>153.80719789921028</v>
      </c>
      <c r="L14" s="84">
        <v>607330645</v>
      </c>
      <c r="M14" s="85">
        <v>639498779</v>
      </c>
      <c r="N14" s="32">
        <f t="shared" si="4"/>
        <v>14.14408834910677</v>
      </c>
      <c r="O14" s="31">
        <f t="shared" si="5"/>
        <v>14.326843147889731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607330645</v>
      </c>
      <c r="M15" s="85">
        <v>639498779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126326327</v>
      </c>
      <c r="D16" s="64">
        <v>181000000</v>
      </c>
      <c r="E16" s="65">
        <f t="shared" si="0"/>
        <v>54673673</v>
      </c>
      <c r="F16" s="63">
        <v>133147949</v>
      </c>
      <c r="G16" s="64">
        <v>193489000</v>
      </c>
      <c r="H16" s="65">
        <f t="shared" si="1"/>
        <v>60341051</v>
      </c>
      <c r="I16" s="65">
        <v>206839741</v>
      </c>
      <c r="J16" s="30">
        <f t="shared" si="2"/>
        <v>43.279713974427516</v>
      </c>
      <c r="K16" s="31">
        <f t="shared" si="3"/>
        <v>45.31879871465388</v>
      </c>
      <c r="L16" s="84">
        <v>607330645</v>
      </c>
      <c r="M16" s="85">
        <v>639498779</v>
      </c>
      <c r="N16" s="32">
        <f t="shared" si="4"/>
        <v>9.002291165465559</v>
      </c>
      <c r="O16" s="31">
        <f t="shared" si="5"/>
        <v>9.435678844353196</v>
      </c>
      <c r="P16" s="6"/>
      <c r="Q16" s="33"/>
    </row>
    <row r="17" spans="1:17" ht="12.75">
      <c r="A17" s="3"/>
      <c r="B17" s="29" t="s">
        <v>23</v>
      </c>
      <c r="C17" s="63">
        <v>136174363</v>
      </c>
      <c r="D17" s="64">
        <v>105089127</v>
      </c>
      <c r="E17" s="65">
        <f t="shared" si="0"/>
        <v>-31085236</v>
      </c>
      <c r="F17" s="63">
        <v>142142600</v>
      </c>
      <c r="G17" s="64">
        <v>104446550</v>
      </c>
      <c r="H17" s="65">
        <f t="shared" si="1"/>
        <v>-37696050</v>
      </c>
      <c r="I17" s="65">
        <v>110595921</v>
      </c>
      <c r="J17" s="42">
        <f t="shared" si="2"/>
        <v>-22.827524443789763</v>
      </c>
      <c r="K17" s="31">
        <f t="shared" si="3"/>
        <v>-26.51988214652047</v>
      </c>
      <c r="L17" s="88">
        <v>607330645</v>
      </c>
      <c r="M17" s="85">
        <v>639498779</v>
      </c>
      <c r="N17" s="32">
        <f t="shared" si="4"/>
        <v>-5.118338133587842</v>
      </c>
      <c r="O17" s="31">
        <f t="shared" si="5"/>
        <v>-5.894624233520234</v>
      </c>
      <c r="P17" s="6"/>
      <c r="Q17" s="33"/>
    </row>
    <row r="18" spans="1:17" ht="16.5">
      <c r="A18" s="3"/>
      <c r="B18" s="34" t="s">
        <v>24</v>
      </c>
      <c r="C18" s="66">
        <f>SUM(C13:C17)</f>
        <v>522397032</v>
      </c>
      <c r="D18" s="67">
        <v>607330645</v>
      </c>
      <c r="E18" s="68">
        <f t="shared" si="0"/>
        <v>84933613</v>
      </c>
      <c r="F18" s="66">
        <f>SUM(F13:F17)</f>
        <v>549277280</v>
      </c>
      <c r="G18" s="67">
        <v>639498779</v>
      </c>
      <c r="H18" s="68">
        <f t="shared" si="1"/>
        <v>90221499</v>
      </c>
      <c r="I18" s="68">
        <v>680508225</v>
      </c>
      <c r="J18" s="43">
        <f t="shared" si="2"/>
        <v>16.258440955307723</v>
      </c>
      <c r="K18" s="36">
        <f t="shared" si="3"/>
        <v>16.42549260366276</v>
      </c>
      <c r="L18" s="89">
        <v>607330645</v>
      </c>
      <c r="M18" s="87">
        <v>639498779</v>
      </c>
      <c r="N18" s="37">
        <f t="shared" si="4"/>
        <v>13.984740223342426</v>
      </c>
      <c r="O18" s="36">
        <f t="shared" si="5"/>
        <v>14.108158133011854</v>
      </c>
      <c r="P18" s="6"/>
      <c r="Q18" s="38"/>
    </row>
    <row r="19" spans="1:17" ht="16.5">
      <c r="A19" s="44"/>
      <c r="B19" s="45" t="s">
        <v>25</v>
      </c>
      <c r="C19" s="72">
        <f>C11-C18</f>
        <v>33347779</v>
      </c>
      <c r="D19" s="73">
        <v>-75527140</v>
      </c>
      <c r="E19" s="74">
        <f t="shared" si="0"/>
        <v>-108874919</v>
      </c>
      <c r="F19" s="75">
        <f>F11-F18</f>
        <v>40862520</v>
      </c>
      <c r="G19" s="76">
        <v>-20198582</v>
      </c>
      <c r="H19" s="77">
        <f t="shared" si="1"/>
        <v>-61061102</v>
      </c>
      <c r="I19" s="77">
        <v>-23774773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77956207</v>
      </c>
      <c r="M22" s="85">
        <v>51448120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6324000</v>
      </c>
      <c r="E23" s="65">
        <f t="shared" si="0"/>
        <v>6324000</v>
      </c>
      <c r="F23" s="63">
        <v>0</v>
      </c>
      <c r="G23" s="64">
        <v>6671820</v>
      </c>
      <c r="H23" s="65">
        <f t="shared" si="1"/>
        <v>6671820</v>
      </c>
      <c r="I23" s="65">
        <v>7038770</v>
      </c>
      <c r="J23" s="30">
        <f t="shared" si="2"/>
        <v>0</v>
      </c>
      <c r="K23" s="31">
        <f t="shared" si="3"/>
        <v>0</v>
      </c>
      <c r="L23" s="84">
        <v>77956207</v>
      </c>
      <c r="M23" s="85">
        <v>51448120</v>
      </c>
      <c r="N23" s="32">
        <f t="shared" si="4"/>
        <v>8.112246918324285</v>
      </c>
      <c r="O23" s="31">
        <f t="shared" si="5"/>
        <v>12.968054031906318</v>
      </c>
      <c r="P23" s="6"/>
      <c r="Q23" s="33"/>
    </row>
    <row r="24" spans="1:17" ht="12.75">
      <c r="A24" s="7"/>
      <c r="B24" s="29" t="s">
        <v>29</v>
      </c>
      <c r="C24" s="63">
        <v>44843000</v>
      </c>
      <c r="D24" s="64">
        <v>71632207</v>
      </c>
      <c r="E24" s="65">
        <f t="shared" si="0"/>
        <v>26789207</v>
      </c>
      <c r="F24" s="63">
        <v>47934000</v>
      </c>
      <c r="G24" s="64">
        <v>44776300</v>
      </c>
      <c r="H24" s="65">
        <f t="shared" si="1"/>
        <v>-3157700</v>
      </c>
      <c r="I24" s="65">
        <v>47219051</v>
      </c>
      <c r="J24" s="30">
        <f t="shared" si="2"/>
        <v>59.73999732399705</v>
      </c>
      <c r="K24" s="31">
        <f t="shared" si="3"/>
        <v>-6.587599616138857</v>
      </c>
      <c r="L24" s="84">
        <v>77956207</v>
      </c>
      <c r="M24" s="85">
        <v>51448120</v>
      </c>
      <c r="N24" s="32">
        <f t="shared" si="4"/>
        <v>34.364431045240565</v>
      </c>
      <c r="O24" s="31">
        <f t="shared" si="5"/>
        <v>-6.137639237352113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77956207</v>
      </c>
      <c r="M25" s="85">
        <v>51448120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44843000</v>
      </c>
      <c r="D26" s="67">
        <v>77956207</v>
      </c>
      <c r="E26" s="68">
        <f t="shared" si="0"/>
        <v>33113207</v>
      </c>
      <c r="F26" s="66">
        <f>SUM(F22:F24)</f>
        <v>47934000</v>
      </c>
      <c r="G26" s="67">
        <v>51448120</v>
      </c>
      <c r="H26" s="68">
        <f t="shared" si="1"/>
        <v>3514120</v>
      </c>
      <c r="I26" s="68">
        <v>54257821</v>
      </c>
      <c r="J26" s="43">
        <f t="shared" si="2"/>
        <v>73.84253283678612</v>
      </c>
      <c r="K26" s="36">
        <f t="shared" si="3"/>
        <v>7.331163683398005</v>
      </c>
      <c r="L26" s="89">
        <v>77956207</v>
      </c>
      <c r="M26" s="87">
        <v>51448120</v>
      </c>
      <c r="N26" s="37">
        <f t="shared" si="4"/>
        <v>42.47667796356485</v>
      </c>
      <c r="O26" s="36">
        <f t="shared" si="5"/>
        <v>6.830414794554203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3100000</v>
      </c>
      <c r="E28" s="65">
        <f t="shared" si="0"/>
        <v>3100000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77956207</v>
      </c>
      <c r="M28" s="85">
        <v>51448120</v>
      </c>
      <c r="N28" s="32">
        <f t="shared" si="4"/>
        <v>3.9765916266295513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11675176</v>
      </c>
      <c r="D29" s="64">
        <v>1500000</v>
      </c>
      <c r="E29" s="65">
        <f t="shared" si="0"/>
        <v>-10175176</v>
      </c>
      <c r="F29" s="63">
        <v>10252000</v>
      </c>
      <c r="G29" s="64">
        <v>5993927</v>
      </c>
      <c r="H29" s="65">
        <f t="shared" si="1"/>
        <v>-4258073</v>
      </c>
      <c r="I29" s="65">
        <v>11000000</v>
      </c>
      <c r="J29" s="30">
        <f t="shared" si="2"/>
        <v>-87.15222794071799</v>
      </c>
      <c r="K29" s="31">
        <f t="shared" si="3"/>
        <v>-41.5340714007023</v>
      </c>
      <c r="L29" s="84">
        <v>77956207</v>
      </c>
      <c r="M29" s="85">
        <v>51448120</v>
      </c>
      <c r="N29" s="32">
        <f t="shared" si="4"/>
        <v>-13.05242570357483</v>
      </c>
      <c r="O29" s="31">
        <f t="shared" si="5"/>
        <v>-8.276440421924066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77956207</v>
      </c>
      <c r="M30" s="85">
        <v>51448120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15500000</v>
      </c>
      <c r="D31" s="64">
        <v>18473350</v>
      </c>
      <c r="E31" s="65">
        <f t="shared" si="0"/>
        <v>2973350</v>
      </c>
      <c r="F31" s="63">
        <v>20859798</v>
      </c>
      <c r="G31" s="64">
        <v>23332373</v>
      </c>
      <c r="H31" s="65">
        <f t="shared" si="1"/>
        <v>2472575</v>
      </c>
      <c r="I31" s="65">
        <v>14506073</v>
      </c>
      <c r="J31" s="30">
        <f t="shared" si="2"/>
        <v>19.182903225806452</v>
      </c>
      <c r="K31" s="31">
        <f t="shared" si="3"/>
        <v>11.85330270216423</v>
      </c>
      <c r="L31" s="84">
        <v>77956207</v>
      </c>
      <c r="M31" s="85">
        <v>51448120</v>
      </c>
      <c r="N31" s="32">
        <f t="shared" si="4"/>
        <v>3.814128617109347</v>
      </c>
      <c r="O31" s="31">
        <f t="shared" si="5"/>
        <v>4.805957924215695</v>
      </c>
      <c r="P31" s="6"/>
      <c r="Q31" s="33"/>
    </row>
    <row r="32" spans="1:17" ht="12.75">
      <c r="A32" s="7"/>
      <c r="B32" s="29" t="s">
        <v>36</v>
      </c>
      <c r="C32" s="63">
        <v>17667824</v>
      </c>
      <c r="D32" s="64">
        <v>54882857</v>
      </c>
      <c r="E32" s="65">
        <f t="shared" si="0"/>
        <v>37215033</v>
      </c>
      <c r="F32" s="63">
        <v>16822202</v>
      </c>
      <c r="G32" s="64">
        <v>22121820</v>
      </c>
      <c r="H32" s="65">
        <f t="shared" si="1"/>
        <v>5299618</v>
      </c>
      <c r="I32" s="65">
        <v>28751748</v>
      </c>
      <c r="J32" s="30">
        <f t="shared" si="2"/>
        <v>210.6373314563242</v>
      </c>
      <c r="K32" s="31">
        <f t="shared" si="3"/>
        <v>31.503711583061477</v>
      </c>
      <c r="L32" s="84">
        <v>77956207</v>
      </c>
      <c r="M32" s="85">
        <v>51448120</v>
      </c>
      <c r="N32" s="32">
        <f t="shared" si="4"/>
        <v>47.738383423400784</v>
      </c>
      <c r="O32" s="31">
        <f t="shared" si="5"/>
        <v>10.300897292262574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44843000</v>
      </c>
      <c r="D33" s="82">
        <v>77956207</v>
      </c>
      <c r="E33" s="83">
        <f t="shared" si="0"/>
        <v>33113207</v>
      </c>
      <c r="F33" s="81">
        <f>SUM(F28:F32)</f>
        <v>47934000</v>
      </c>
      <c r="G33" s="82">
        <v>51448120</v>
      </c>
      <c r="H33" s="83">
        <f t="shared" si="1"/>
        <v>3514120</v>
      </c>
      <c r="I33" s="83">
        <v>54257821</v>
      </c>
      <c r="J33" s="58">
        <f t="shared" si="2"/>
        <v>73.84253283678612</v>
      </c>
      <c r="K33" s="59">
        <f t="shared" si="3"/>
        <v>7.331163683398005</v>
      </c>
      <c r="L33" s="96">
        <v>77956207</v>
      </c>
      <c r="M33" s="97">
        <v>51448120</v>
      </c>
      <c r="N33" s="60">
        <f t="shared" si="4"/>
        <v>42.47667796356485</v>
      </c>
      <c r="O33" s="59">
        <f t="shared" si="5"/>
        <v>6.830414794554203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65046190</v>
      </c>
      <c r="D8" s="64">
        <v>68931629</v>
      </c>
      <c r="E8" s="65">
        <f>($D8-$C8)</f>
        <v>3885439</v>
      </c>
      <c r="F8" s="63">
        <v>65046190</v>
      </c>
      <c r="G8" s="64">
        <v>68931629</v>
      </c>
      <c r="H8" s="65">
        <f>($G8-$F8)</f>
        <v>3885439</v>
      </c>
      <c r="I8" s="65">
        <v>68931629</v>
      </c>
      <c r="J8" s="30">
        <f>IF($C8=0,0,($E8/$C8)*100)</f>
        <v>5.973353704498296</v>
      </c>
      <c r="K8" s="31">
        <f>IF($F8=0,0,($H8/$F8)*100)</f>
        <v>5.973353704498296</v>
      </c>
      <c r="L8" s="84">
        <v>457701837</v>
      </c>
      <c r="M8" s="85">
        <v>478675253</v>
      </c>
      <c r="N8" s="32">
        <f>IF($L8=0,0,($E8/$L8)*100)</f>
        <v>0.8489017709579348</v>
      </c>
      <c r="O8" s="31">
        <f>IF($M8=0,0,($H8/$M8)*100)</f>
        <v>0.8117066791418189</v>
      </c>
      <c r="P8" s="6"/>
      <c r="Q8" s="33"/>
    </row>
    <row r="9" spans="1:17" ht="12.75">
      <c r="A9" s="3"/>
      <c r="B9" s="29" t="s">
        <v>16</v>
      </c>
      <c r="C9" s="63">
        <v>137003996</v>
      </c>
      <c r="D9" s="64">
        <v>138656004</v>
      </c>
      <c r="E9" s="65">
        <f>($D9-$C9)</f>
        <v>1652008</v>
      </c>
      <c r="F9" s="63">
        <v>144402213</v>
      </c>
      <c r="G9" s="64">
        <v>145090252</v>
      </c>
      <c r="H9" s="65">
        <f>($G9-$F9)</f>
        <v>688039</v>
      </c>
      <c r="I9" s="65">
        <v>151786499</v>
      </c>
      <c r="J9" s="30">
        <f>IF($C9=0,0,($E9/$C9)*100)</f>
        <v>1.2058100845467312</v>
      </c>
      <c r="K9" s="31">
        <f>IF($F9=0,0,($H9/$F9)*100)</f>
        <v>0.4764739997440344</v>
      </c>
      <c r="L9" s="84">
        <v>457701837</v>
      </c>
      <c r="M9" s="85">
        <v>478675253</v>
      </c>
      <c r="N9" s="32">
        <f>IF($L9=0,0,($E9/$L9)*100)</f>
        <v>0.36093540957319775</v>
      </c>
      <c r="O9" s="31">
        <f>IF($M9=0,0,($H9/$M9)*100)</f>
        <v>0.1437381597832466</v>
      </c>
      <c r="P9" s="6"/>
      <c r="Q9" s="33"/>
    </row>
    <row r="10" spans="1:17" ht="12.75">
      <c r="A10" s="3"/>
      <c r="B10" s="29" t="s">
        <v>17</v>
      </c>
      <c r="C10" s="63">
        <v>207579394</v>
      </c>
      <c r="D10" s="64">
        <v>250114204</v>
      </c>
      <c r="E10" s="65">
        <f aca="true" t="shared" si="0" ref="E10:E33">($D10-$C10)</f>
        <v>42534810</v>
      </c>
      <c r="F10" s="63">
        <v>222957147</v>
      </c>
      <c r="G10" s="64">
        <v>264653372</v>
      </c>
      <c r="H10" s="65">
        <f aca="true" t="shared" si="1" ref="H10:H33">($G10-$F10)</f>
        <v>41696225</v>
      </c>
      <c r="I10" s="65">
        <v>280550388</v>
      </c>
      <c r="J10" s="30">
        <f aca="true" t="shared" si="2" ref="J10:J33">IF($C10=0,0,($E10/$C10)*100)</f>
        <v>20.490863365753924</v>
      </c>
      <c r="K10" s="31">
        <f aca="true" t="shared" si="3" ref="K10:K33">IF($F10=0,0,($H10/$F10)*100)</f>
        <v>18.701452526211238</v>
      </c>
      <c r="L10" s="84">
        <v>457701837</v>
      </c>
      <c r="M10" s="85">
        <v>478675253</v>
      </c>
      <c r="N10" s="32">
        <f aca="true" t="shared" si="4" ref="N10:N33">IF($L10=0,0,($E10/$L10)*100)</f>
        <v>9.29312634591851</v>
      </c>
      <c r="O10" s="31">
        <f aca="true" t="shared" si="5" ref="O10:O33">IF($M10=0,0,($H10/$M10)*100)</f>
        <v>8.710754261616279</v>
      </c>
      <c r="P10" s="6"/>
      <c r="Q10" s="33"/>
    </row>
    <row r="11" spans="1:17" ht="16.5">
      <c r="A11" s="7"/>
      <c r="B11" s="34" t="s">
        <v>18</v>
      </c>
      <c r="C11" s="66">
        <f>SUM(C8:C10)</f>
        <v>409629580</v>
      </c>
      <c r="D11" s="67">
        <v>457701837</v>
      </c>
      <c r="E11" s="68">
        <f t="shared" si="0"/>
        <v>48072257</v>
      </c>
      <c r="F11" s="66">
        <f>SUM(F8:F10)</f>
        <v>432405550</v>
      </c>
      <c r="G11" s="67">
        <v>478675253</v>
      </c>
      <c r="H11" s="68">
        <f t="shared" si="1"/>
        <v>46269703</v>
      </c>
      <c r="I11" s="68">
        <v>501268516</v>
      </c>
      <c r="J11" s="35">
        <f t="shared" si="2"/>
        <v>11.73554336578916</v>
      </c>
      <c r="K11" s="36">
        <f t="shared" si="3"/>
        <v>10.700534024135443</v>
      </c>
      <c r="L11" s="86">
        <v>457701837</v>
      </c>
      <c r="M11" s="87">
        <v>478675253</v>
      </c>
      <c r="N11" s="37">
        <f t="shared" si="4"/>
        <v>10.502963526449644</v>
      </c>
      <c r="O11" s="36">
        <f t="shared" si="5"/>
        <v>9.666199100541343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187468751</v>
      </c>
      <c r="D13" s="64">
        <v>142450650</v>
      </c>
      <c r="E13" s="65">
        <f t="shared" si="0"/>
        <v>-45018101</v>
      </c>
      <c r="F13" s="63">
        <v>177873360</v>
      </c>
      <c r="G13" s="64">
        <v>148833638</v>
      </c>
      <c r="H13" s="65">
        <f t="shared" si="1"/>
        <v>-29039722</v>
      </c>
      <c r="I13" s="65">
        <v>155946460</v>
      </c>
      <c r="J13" s="30">
        <f t="shared" si="2"/>
        <v>-24.01365601459627</v>
      </c>
      <c r="K13" s="31">
        <f t="shared" si="3"/>
        <v>-16.326065915660447</v>
      </c>
      <c r="L13" s="84">
        <v>404153417</v>
      </c>
      <c r="M13" s="85">
        <v>420246879</v>
      </c>
      <c r="N13" s="32">
        <f t="shared" si="4"/>
        <v>-11.138864378325916</v>
      </c>
      <c r="O13" s="31">
        <f t="shared" si="5"/>
        <v>-6.910157683764738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40863785</v>
      </c>
      <c r="E14" s="65">
        <f t="shared" si="0"/>
        <v>40863785</v>
      </c>
      <c r="F14" s="63">
        <v>0</v>
      </c>
      <c r="G14" s="64">
        <v>42825247</v>
      </c>
      <c r="H14" s="65">
        <f t="shared" si="1"/>
        <v>42825247</v>
      </c>
      <c r="I14" s="65">
        <v>44795208</v>
      </c>
      <c r="J14" s="30">
        <f t="shared" si="2"/>
        <v>0</v>
      </c>
      <c r="K14" s="31">
        <f t="shared" si="3"/>
        <v>0</v>
      </c>
      <c r="L14" s="84">
        <v>404153417</v>
      </c>
      <c r="M14" s="85">
        <v>420246879</v>
      </c>
      <c r="N14" s="32">
        <f t="shared" si="4"/>
        <v>10.110958680821941</v>
      </c>
      <c r="O14" s="31">
        <f t="shared" si="5"/>
        <v>10.190497333830288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404153417</v>
      </c>
      <c r="M15" s="85">
        <v>420246879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60868500</v>
      </c>
      <c r="D16" s="64">
        <v>58611160</v>
      </c>
      <c r="E16" s="65">
        <f t="shared" si="0"/>
        <v>-2257340</v>
      </c>
      <c r="F16" s="63">
        <v>64155399</v>
      </c>
      <c r="G16" s="64">
        <v>61658480</v>
      </c>
      <c r="H16" s="65">
        <f t="shared" si="1"/>
        <v>-2496919</v>
      </c>
      <c r="I16" s="65">
        <v>67142711</v>
      </c>
      <c r="J16" s="30">
        <f t="shared" si="2"/>
        <v>-3.7085520425178866</v>
      </c>
      <c r="K16" s="31">
        <f t="shared" si="3"/>
        <v>-3.891985770363614</v>
      </c>
      <c r="L16" s="84">
        <v>404153417</v>
      </c>
      <c r="M16" s="85">
        <v>420246879</v>
      </c>
      <c r="N16" s="32">
        <f t="shared" si="4"/>
        <v>-0.5585354236903557</v>
      </c>
      <c r="O16" s="31">
        <f t="shared" si="5"/>
        <v>-0.5941552750948568</v>
      </c>
      <c r="P16" s="6"/>
      <c r="Q16" s="33"/>
    </row>
    <row r="17" spans="1:17" ht="12.75">
      <c r="A17" s="3"/>
      <c r="B17" s="29" t="s">
        <v>23</v>
      </c>
      <c r="C17" s="63">
        <v>171842392</v>
      </c>
      <c r="D17" s="64">
        <v>162227822</v>
      </c>
      <c r="E17" s="65">
        <f t="shared" si="0"/>
        <v>-9614570</v>
      </c>
      <c r="F17" s="63">
        <v>192553763</v>
      </c>
      <c r="G17" s="64">
        <v>166929514</v>
      </c>
      <c r="H17" s="65">
        <f t="shared" si="1"/>
        <v>-25624249</v>
      </c>
      <c r="I17" s="65">
        <v>172052708</v>
      </c>
      <c r="J17" s="42">
        <f t="shared" si="2"/>
        <v>-5.594993114388212</v>
      </c>
      <c r="K17" s="31">
        <f t="shared" si="3"/>
        <v>-13.307581529840059</v>
      </c>
      <c r="L17" s="88">
        <v>404153417</v>
      </c>
      <c r="M17" s="85">
        <v>420246879</v>
      </c>
      <c r="N17" s="32">
        <f t="shared" si="4"/>
        <v>-2.3789406684640255</v>
      </c>
      <c r="O17" s="31">
        <f t="shared" si="5"/>
        <v>-6.097427555196668</v>
      </c>
      <c r="P17" s="6"/>
      <c r="Q17" s="33"/>
    </row>
    <row r="18" spans="1:17" ht="16.5">
      <c r="A18" s="3"/>
      <c r="B18" s="34" t="s">
        <v>24</v>
      </c>
      <c r="C18" s="66">
        <f>SUM(C13:C17)</f>
        <v>420179643</v>
      </c>
      <c r="D18" s="67">
        <v>404153417</v>
      </c>
      <c r="E18" s="68">
        <f t="shared" si="0"/>
        <v>-16026226</v>
      </c>
      <c r="F18" s="66">
        <f>SUM(F13:F17)</f>
        <v>434582522</v>
      </c>
      <c r="G18" s="67">
        <v>420246879</v>
      </c>
      <c r="H18" s="68">
        <f t="shared" si="1"/>
        <v>-14335643</v>
      </c>
      <c r="I18" s="68">
        <v>439937087</v>
      </c>
      <c r="J18" s="43">
        <f t="shared" si="2"/>
        <v>-3.8141367072369095</v>
      </c>
      <c r="K18" s="36">
        <f t="shared" si="3"/>
        <v>-3.2987159571042297</v>
      </c>
      <c r="L18" s="89">
        <v>404153417</v>
      </c>
      <c r="M18" s="87">
        <v>420246879</v>
      </c>
      <c r="N18" s="37">
        <f t="shared" si="4"/>
        <v>-3.9653817896583563</v>
      </c>
      <c r="O18" s="36">
        <f t="shared" si="5"/>
        <v>-3.4112431802259735</v>
      </c>
      <c r="P18" s="6"/>
      <c r="Q18" s="38"/>
    </row>
    <row r="19" spans="1:17" ht="16.5">
      <c r="A19" s="44"/>
      <c r="B19" s="45" t="s">
        <v>25</v>
      </c>
      <c r="C19" s="72">
        <f>C11-C18</f>
        <v>-10550063</v>
      </c>
      <c r="D19" s="73">
        <v>53548420</v>
      </c>
      <c r="E19" s="74">
        <f t="shared" si="0"/>
        <v>64098483</v>
      </c>
      <c r="F19" s="75">
        <f>F11-F18</f>
        <v>-2176972</v>
      </c>
      <c r="G19" s="76">
        <v>58428374</v>
      </c>
      <c r="H19" s="77">
        <f t="shared" si="1"/>
        <v>60605346</v>
      </c>
      <c r="I19" s="77">
        <v>61331429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35076850</v>
      </c>
      <c r="M22" s="85">
        <v>26000000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35076850</v>
      </c>
      <c r="M23" s="85">
        <v>26000000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35076850</v>
      </c>
      <c r="E24" s="65">
        <f t="shared" si="0"/>
        <v>35076850</v>
      </c>
      <c r="F24" s="63">
        <v>0</v>
      </c>
      <c r="G24" s="64">
        <v>26000000</v>
      </c>
      <c r="H24" s="65">
        <f t="shared" si="1"/>
        <v>26000000</v>
      </c>
      <c r="I24" s="65">
        <v>0</v>
      </c>
      <c r="J24" s="30">
        <f t="shared" si="2"/>
        <v>0</v>
      </c>
      <c r="K24" s="31">
        <f t="shared" si="3"/>
        <v>0</v>
      </c>
      <c r="L24" s="84">
        <v>35076850</v>
      </c>
      <c r="M24" s="85">
        <v>26000000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35076850</v>
      </c>
      <c r="M25" s="85">
        <v>26000000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35076850</v>
      </c>
      <c r="E26" s="68">
        <f t="shared" si="0"/>
        <v>35076850</v>
      </c>
      <c r="F26" s="66">
        <f>SUM(F22:F24)</f>
        <v>0</v>
      </c>
      <c r="G26" s="67">
        <v>26000000</v>
      </c>
      <c r="H26" s="68">
        <f t="shared" si="1"/>
        <v>26000000</v>
      </c>
      <c r="I26" s="68">
        <v>0</v>
      </c>
      <c r="J26" s="43">
        <f t="shared" si="2"/>
        <v>0</v>
      </c>
      <c r="K26" s="36">
        <f t="shared" si="3"/>
        <v>0</v>
      </c>
      <c r="L26" s="89">
        <v>35076850</v>
      </c>
      <c r="M26" s="87">
        <v>26000000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210800</v>
      </c>
      <c r="D28" s="64">
        <v>0</v>
      </c>
      <c r="E28" s="65">
        <f t="shared" si="0"/>
        <v>-210800</v>
      </c>
      <c r="F28" s="63">
        <v>222183</v>
      </c>
      <c r="G28" s="64">
        <v>0</v>
      </c>
      <c r="H28" s="65">
        <f t="shared" si="1"/>
        <v>-222183</v>
      </c>
      <c r="I28" s="65">
        <v>0</v>
      </c>
      <c r="J28" s="30">
        <f t="shared" si="2"/>
        <v>-100</v>
      </c>
      <c r="K28" s="31">
        <f t="shared" si="3"/>
        <v>-100</v>
      </c>
      <c r="L28" s="84">
        <v>35076850</v>
      </c>
      <c r="M28" s="85">
        <v>28620000</v>
      </c>
      <c r="N28" s="32">
        <f t="shared" si="4"/>
        <v>-0.600966164293544</v>
      </c>
      <c r="O28" s="31">
        <f t="shared" si="5"/>
        <v>-0.7763207547169811</v>
      </c>
      <c r="P28" s="6"/>
      <c r="Q28" s="33"/>
    </row>
    <row r="29" spans="1:17" ht="12.75">
      <c r="A29" s="7"/>
      <c r="B29" s="29" t="s">
        <v>33</v>
      </c>
      <c r="C29" s="63">
        <v>12800000</v>
      </c>
      <c r="D29" s="64">
        <v>0</v>
      </c>
      <c r="E29" s="65">
        <f t="shared" si="0"/>
        <v>-12800000</v>
      </c>
      <c r="F29" s="63">
        <v>13540000</v>
      </c>
      <c r="G29" s="64">
        <v>0</v>
      </c>
      <c r="H29" s="65">
        <f t="shared" si="1"/>
        <v>-13540000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35076850</v>
      </c>
      <c r="M29" s="85">
        <v>28620000</v>
      </c>
      <c r="N29" s="32">
        <f t="shared" si="4"/>
        <v>-36.49130409372564</v>
      </c>
      <c r="O29" s="31">
        <f t="shared" si="5"/>
        <v>-47.30957372466806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35076850</v>
      </c>
      <c r="M30" s="85">
        <v>28620000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35076850</v>
      </c>
      <c r="E31" s="65">
        <f t="shared" si="0"/>
        <v>35076850</v>
      </c>
      <c r="F31" s="63">
        <v>0</v>
      </c>
      <c r="G31" s="64">
        <v>26000000</v>
      </c>
      <c r="H31" s="65">
        <f t="shared" si="1"/>
        <v>26000000</v>
      </c>
      <c r="I31" s="65">
        <v>0</v>
      </c>
      <c r="J31" s="30">
        <f t="shared" si="2"/>
        <v>0</v>
      </c>
      <c r="K31" s="31">
        <f t="shared" si="3"/>
        <v>0</v>
      </c>
      <c r="L31" s="84">
        <v>35076850</v>
      </c>
      <c r="M31" s="85">
        <v>28620000</v>
      </c>
      <c r="N31" s="32">
        <f t="shared" si="4"/>
        <v>100</v>
      </c>
      <c r="O31" s="31">
        <f t="shared" si="5"/>
        <v>90.84556254367575</v>
      </c>
      <c r="P31" s="6"/>
      <c r="Q31" s="33"/>
    </row>
    <row r="32" spans="1:17" ht="12.75">
      <c r="A32" s="7"/>
      <c r="B32" s="29" t="s">
        <v>36</v>
      </c>
      <c r="C32" s="63">
        <v>4791800</v>
      </c>
      <c r="D32" s="64">
        <v>0</v>
      </c>
      <c r="E32" s="65">
        <f t="shared" si="0"/>
        <v>-4791800</v>
      </c>
      <c r="F32" s="63">
        <v>1888557</v>
      </c>
      <c r="G32" s="64">
        <v>2620000</v>
      </c>
      <c r="H32" s="65">
        <f t="shared" si="1"/>
        <v>731443</v>
      </c>
      <c r="I32" s="65">
        <v>2745760</v>
      </c>
      <c r="J32" s="30">
        <f t="shared" si="2"/>
        <v>-100</v>
      </c>
      <c r="K32" s="31">
        <f t="shared" si="3"/>
        <v>38.73025807534536</v>
      </c>
      <c r="L32" s="84">
        <v>35076850</v>
      </c>
      <c r="M32" s="85">
        <v>28620000</v>
      </c>
      <c r="N32" s="32">
        <f t="shared" si="4"/>
        <v>-13.66086179346207</v>
      </c>
      <c r="O32" s="31">
        <f t="shared" si="5"/>
        <v>2.5557058001397626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17802600</v>
      </c>
      <c r="D33" s="82">
        <v>35076850</v>
      </c>
      <c r="E33" s="83">
        <f t="shared" si="0"/>
        <v>17274250</v>
      </c>
      <c r="F33" s="81">
        <f>SUM(F28:F32)</f>
        <v>15650740</v>
      </c>
      <c r="G33" s="82">
        <v>28620000</v>
      </c>
      <c r="H33" s="83">
        <f t="shared" si="1"/>
        <v>12969260</v>
      </c>
      <c r="I33" s="83">
        <v>2745760</v>
      </c>
      <c r="J33" s="58">
        <f t="shared" si="2"/>
        <v>97.03217507555077</v>
      </c>
      <c r="K33" s="59">
        <f t="shared" si="3"/>
        <v>82.86675262639338</v>
      </c>
      <c r="L33" s="96">
        <v>35076850</v>
      </c>
      <c r="M33" s="97">
        <v>28620000</v>
      </c>
      <c r="N33" s="60">
        <f t="shared" si="4"/>
        <v>49.246867948518755</v>
      </c>
      <c r="O33" s="59">
        <f t="shared" si="5"/>
        <v>45.31537386443047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921560899</v>
      </c>
      <c r="M8" s="85">
        <v>908108300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668000</v>
      </c>
      <c r="D9" s="64">
        <v>248434</v>
      </c>
      <c r="E9" s="65">
        <f>($D9-$C9)</f>
        <v>-419566</v>
      </c>
      <c r="F9" s="63">
        <v>868000</v>
      </c>
      <c r="G9" s="64">
        <v>259862</v>
      </c>
      <c r="H9" s="65">
        <f>($G9-$F9)</f>
        <v>-608138</v>
      </c>
      <c r="I9" s="65">
        <v>271816</v>
      </c>
      <c r="J9" s="30">
        <f>IF($C9=0,0,($E9/$C9)*100)</f>
        <v>-62.809281437125755</v>
      </c>
      <c r="K9" s="31">
        <f>IF($F9=0,0,($H9/$F9)*100)</f>
        <v>-70.06198156682028</v>
      </c>
      <c r="L9" s="84">
        <v>921560899</v>
      </c>
      <c r="M9" s="85">
        <v>908108300</v>
      </c>
      <c r="N9" s="32">
        <f>IF($L9=0,0,($E9/$L9)*100)</f>
        <v>-0.04552775627256729</v>
      </c>
      <c r="O9" s="31">
        <f>IF($M9=0,0,($H9/$M9)*100)</f>
        <v>-0.06696756323006849</v>
      </c>
      <c r="P9" s="6"/>
      <c r="Q9" s="33"/>
    </row>
    <row r="10" spans="1:17" ht="12.75">
      <c r="A10" s="3"/>
      <c r="B10" s="29" t="s">
        <v>17</v>
      </c>
      <c r="C10" s="63">
        <v>854415536</v>
      </c>
      <c r="D10" s="64">
        <v>921312465</v>
      </c>
      <c r="E10" s="65">
        <f aca="true" t="shared" si="0" ref="E10:E33">($D10-$C10)</f>
        <v>66896929</v>
      </c>
      <c r="F10" s="63">
        <v>936495107</v>
      </c>
      <c r="G10" s="64">
        <v>907848438</v>
      </c>
      <c r="H10" s="65">
        <f aca="true" t="shared" si="1" ref="H10:H33">($G10-$F10)</f>
        <v>-28646669</v>
      </c>
      <c r="I10" s="65">
        <v>981353081</v>
      </c>
      <c r="J10" s="30">
        <f aca="true" t="shared" si="2" ref="J10:J33">IF($C10=0,0,($E10/$C10)*100)</f>
        <v>7.829554377391378</v>
      </c>
      <c r="K10" s="31">
        <f aca="true" t="shared" si="3" ref="K10:K33">IF($F10=0,0,($H10/$F10)*100)</f>
        <v>-3.058923510211143</v>
      </c>
      <c r="L10" s="84">
        <v>921560899</v>
      </c>
      <c r="M10" s="85">
        <v>908108300</v>
      </c>
      <c r="N10" s="32">
        <f aca="true" t="shared" si="4" ref="N10:N33">IF($L10=0,0,($E10/$L10)*100)</f>
        <v>7.259089342070708</v>
      </c>
      <c r="O10" s="31">
        <f aca="true" t="shared" si="5" ref="O10:O33">IF($M10=0,0,($H10/$M10)*100)</f>
        <v>-3.154543241153065</v>
      </c>
      <c r="P10" s="6"/>
      <c r="Q10" s="33"/>
    </row>
    <row r="11" spans="1:17" ht="16.5">
      <c r="A11" s="7"/>
      <c r="B11" s="34" t="s">
        <v>18</v>
      </c>
      <c r="C11" s="66">
        <f>SUM(C8:C10)</f>
        <v>855083536</v>
      </c>
      <c r="D11" s="67">
        <v>921560899</v>
      </c>
      <c r="E11" s="68">
        <f t="shared" si="0"/>
        <v>66477363</v>
      </c>
      <c r="F11" s="66">
        <f>SUM(F8:F10)</f>
        <v>937363107</v>
      </c>
      <c r="G11" s="67">
        <v>908108300</v>
      </c>
      <c r="H11" s="68">
        <f t="shared" si="1"/>
        <v>-29254807</v>
      </c>
      <c r="I11" s="68">
        <v>981624897</v>
      </c>
      <c r="J11" s="35">
        <f t="shared" si="2"/>
        <v>7.774370596699222</v>
      </c>
      <c r="K11" s="36">
        <f t="shared" si="3"/>
        <v>-3.120968467985587</v>
      </c>
      <c r="L11" s="86">
        <v>921560899</v>
      </c>
      <c r="M11" s="87">
        <v>908108300</v>
      </c>
      <c r="N11" s="37">
        <f t="shared" si="4"/>
        <v>7.213561585798141</v>
      </c>
      <c r="O11" s="36">
        <f t="shared" si="5"/>
        <v>-3.2215108043831333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373509716</v>
      </c>
      <c r="D13" s="64">
        <v>386585306</v>
      </c>
      <c r="E13" s="65">
        <f t="shared" si="0"/>
        <v>13075590</v>
      </c>
      <c r="F13" s="63">
        <v>394187934</v>
      </c>
      <c r="G13" s="64">
        <v>400399369</v>
      </c>
      <c r="H13" s="65">
        <f t="shared" si="1"/>
        <v>6211435</v>
      </c>
      <c r="I13" s="65">
        <v>426416978</v>
      </c>
      <c r="J13" s="30">
        <f t="shared" si="2"/>
        <v>3.500736243230685</v>
      </c>
      <c r="K13" s="31">
        <f t="shared" si="3"/>
        <v>1.5757547261707912</v>
      </c>
      <c r="L13" s="84">
        <v>959369952</v>
      </c>
      <c r="M13" s="85">
        <v>1003981715</v>
      </c>
      <c r="N13" s="32">
        <f t="shared" si="4"/>
        <v>1.362935119318809</v>
      </c>
      <c r="O13" s="31">
        <f t="shared" si="5"/>
        <v>0.618680092196699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959369952</v>
      </c>
      <c r="M14" s="85">
        <v>1003981715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959369952</v>
      </c>
      <c r="M15" s="85">
        <v>1003981715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21600000</v>
      </c>
      <c r="D16" s="64">
        <v>18500000</v>
      </c>
      <c r="E16" s="65">
        <f t="shared" si="0"/>
        <v>-3100000</v>
      </c>
      <c r="F16" s="63">
        <v>24000000</v>
      </c>
      <c r="G16" s="64">
        <v>19425000</v>
      </c>
      <c r="H16" s="65">
        <f t="shared" si="1"/>
        <v>-4575000</v>
      </c>
      <c r="I16" s="65">
        <v>20396250</v>
      </c>
      <c r="J16" s="30">
        <f t="shared" si="2"/>
        <v>-14.351851851851851</v>
      </c>
      <c r="K16" s="31">
        <f t="shared" si="3"/>
        <v>-19.0625</v>
      </c>
      <c r="L16" s="84">
        <v>959369952</v>
      </c>
      <c r="M16" s="85">
        <v>1003981715</v>
      </c>
      <c r="N16" s="32">
        <f t="shared" si="4"/>
        <v>-0.3231287360561403</v>
      </c>
      <c r="O16" s="31">
        <f t="shared" si="5"/>
        <v>-0.45568558985160407</v>
      </c>
      <c r="P16" s="6"/>
      <c r="Q16" s="33"/>
    </row>
    <row r="17" spans="1:17" ht="12.75">
      <c r="A17" s="3"/>
      <c r="B17" s="29" t="s">
        <v>23</v>
      </c>
      <c r="C17" s="63">
        <v>500398973</v>
      </c>
      <c r="D17" s="64">
        <v>554284646</v>
      </c>
      <c r="E17" s="65">
        <f t="shared" si="0"/>
        <v>53885673</v>
      </c>
      <c r="F17" s="63">
        <v>551454556</v>
      </c>
      <c r="G17" s="64">
        <v>584157346</v>
      </c>
      <c r="H17" s="65">
        <f t="shared" si="1"/>
        <v>32702790</v>
      </c>
      <c r="I17" s="65">
        <v>627446225</v>
      </c>
      <c r="J17" s="42">
        <f t="shared" si="2"/>
        <v>10.76854188507697</v>
      </c>
      <c r="K17" s="31">
        <f t="shared" si="3"/>
        <v>5.930278323786303</v>
      </c>
      <c r="L17" s="88">
        <v>959369952</v>
      </c>
      <c r="M17" s="85">
        <v>1003981715</v>
      </c>
      <c r="N17" s="32">
        <f t="shared" si="4"/>
        <v>5.616777228394996</v>
      </c>
      <c r="O17" s="31">
        <f t="shared" si="5"/>
        <v>3.2573093226105216</v>
      </c>
      <c r="P17" s="6"/>
      <c r="Q17" s="33"/>
    </row>
    <row r="18" spans="1:17" ht="16.5">
      <c r="A18" s="3"/>
      <c r="B18" s="34" t="s">
        <v>24</v>
      </c>
      <c r="C18" s="66">
        <f>SUM(C13:C17)</f>
        <v>895508689</v>
      </c>
      <c r="D18" s="67">
        <v>959369952</v>
      </c>
      <c r="E18" s="68">
        <f t="shared" si="0"/>
        <v>63861263</v>
      </c>
      <c r="F18" s="66">
        <f>SUM(F13:F17)</f>
        <v>969642490</v>
      </c>
      <c r="G18" s="67">
        <v>1003981715</v>
      </c>
      <c r="H18" s="68">
        <f t="shared" si="1"/>
        <v>34339225</v>
      </c>
      <c r="I18" s="68">
        <v>1074259453</v>
      </c>
      <c r="J18" s="43">
        <f t="shared" si="2"/>
        <v>7.131283457596914</v>
      </c>
      <c r="K18" s="36">
        <f t="shared" si="3"/>
        <v>3.541431543495995</v>
      </c>
      <c r="L18" s="89">
        <v>959369952</v>
      </c>
      <c r="M18" s="87">
        <v>1003981715</v>
      </c>
      <c r="N18" s="37">
        <f t="shared" si="4"/>
        <v>6.656583611657664</v>
      </c>
      <c r="O18" s="36">
        <f t="shared" si="5"/>
        <v>3.4203038249556164</v>
      </c>
      <c r="P18" s="6"/>
      <c r="Q18" s="38"/>
    </row>
    <row r="19" spans="1:17" ht="16.5">
      <c r="A19" s="44"/>
      <c r="B19" s="45" t="s">
        <v>25</v>
      </c>
      <c r="C19" s="72">
        <f>C11-C18</f>
        <v>-40425153</v>
      </c>
      <c r="D19" s="73">
        <v>-37809053</v>
      </c>
      <c r="E19" s="74">
        <f t="shared" si="0"/>
        <v>2616100</v>
      </c>
      <c r="F19" s="75">
        <f>F11-F18</f>
        <v>-32279383</v>
      </c>
      <c r="G19" s="76">
        <v>-95873415</v>
      </c>
      <c r="H19" s="77">
        <f t="shared" si="1"/>
        <v>-63594032</v>
      </c>
      <c r="I19" s="77">
        <v>-92634556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5525049504</v>
      </c>
      <c r="M22" s="85">
        <v>5862344523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21797600</v>
      </c>
      <c r="D23" s="64">
        <v>5234054883</v>
      </c>
      <c r="E23" s="65">
        <f t="shared" si="0"/>
        <v>5212257283</v>
      </c>
      <c r="F23" s="63">
        <v>22366332</v>
      </c>
      <c r="G23" s="64">
        <v>5544513123</v>
      </c>
      <c r="H23" s="65">
        <f t="shared" si="1"/>
        <v>5522146791</v>
      </c>
      <c r="I23" s="65">
        <v>5817191562</v>
      </c>
      <c r="J23" s="30">
        <f t="shared" si="2"/>
        <v>23912.06959940544</v>
      </c>
      <c r="K23" s="31">
        <f t="shared" si="3"/>
        <v>24689.550307131274</v>
      </c>
      <c r="L23" s="84">
        <v>5525049504</v>
      </c>
      <c r="M23" s="85">
        <v>5862344523</v>
      </c>
      <c r="N23" s="32">
        <f t="shared" si="4"/>
        <v>94.3386530605102</v>
      </c>
      <c r="O23" s="31">
        <f t="shared" si="5"/>
        <v>94.19689971025608</v>
      </c>
      <c r="P23" s="6"/>
      <c r="Q23" s="33"/>
    </row>
    <row r="24" spans="1:17" ht="12.75">
      <c r="A24" s="7"/>
      <c r="B24" s="29" t="s">
        <v>29</v>
      </c>
      <c r="C24" s="63">
        <v>300745334</v>
      </c>
      <c r="D24" s="64">
        <v>290994621</v>
      </c>
      <c r="E24" s="65">
        <f t="shared" si="0"/>
        <v>-9750713</v>
      </c>
      <c r="F24" s="63">
        <v>319350724</v>
      </c>
      <c r="G24" s="64">
        <v>317831400</v>
      </c>
      <c r="H24" s="65">
        <f t="shared" si="1"/>
        <v>-1519324</v>
      </c>
      <c r="I24" s="65">
        <v>337496388</v>
      </c>
      <c r="J24" s="30">
        <f t="shared" si="2"/>
        <v>-3.24218263682189</v>
      </c>
      <c r="K24" s="31">
        <f t="shared" si="3"/>
        <v>-0.475754049018533</v>
      </c>
      <c r="L24" s="84">
        <v>5525049504</v>
      </c>
      <c r="M24" s="85">
        <v>5862344523</v>
      </c>
      <c r="N24" s="32">
        <f t="shared" si="4"/>
        <v>-0.17648191193473875</v>
      </c>
      <c r="O24" s="31">
        <f t="shared" si="5"/>
        <v>-0.025916661738988007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5525049504</v>
      </c>
      <c r="M25" s="85">
        <v>5862344523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322542934</v>
      </c>
      <c r="D26" s="67">
        <v>5525049504</v>
      </c>
      <c r="E26" s="68">
        <f t="shared" si="0"/>
        <v>5202506570</v>
      </c>
      <c r="F26" s="66">
        <f>SUM(F22:F24)</f>
        <v>341717056</v>
      </c>
      <c r="G26" s="67">
        <v>5862344523</v>
      </c>
      <c r="H26" s="68">
        <f t="shared" si="1"/>
        <v>5520627467</v>
      </c>
      <c r="I26" s="68">
        <v>6154687950</v>
      </c>
      <c r="J26" s="43">
        <f t="shared" si="2"/>
        <v>1612.9655997982582</v>
      </c>
      <c r="K26" s="36">
        <f t="shared" si="3"/>
        <v>1615.5551413272153</v>
      </c>
      <c r="L26" s="89">
        <v>5525049504</v>
      </c>
      <c r="M26" s="87">
        <v>5862344523</v>
      </c>
      <c r="N26" s="37">
        <f t="shared" si="4"/>
        <v>94.16217114857547</v>
      </c>
      <c r="O26" s="36">
        <f t="shared" si="5"/>
        <v>94.17098304851709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268228464</v>
      </c>
      <c r="D28" s="64">
        <v>137713621</v>
      </c>
      <c r="E28" s="65">
        <f t="shared" si="0"/>
        <v>-130514843</v>
      </c>
      <c r="F28" s="63">
        <v>173189893</v>
      </c>
      <c r="G28" s="64">
        <v>172030000</v>
      </c>
      <c r="H28" s="65">
        <f t="shared" si="1"/>
        <v>-1159893</v>
      </c>
      <c r="I28" s="65">
        <v>303981500</v>
      </c>
      <c r="J28" s="30">
        <f t="shared" si="2"/>
        <v>-48.65808835262166</v>
      </c>
      <c r="K28" s="31">
        <f t="shared" si="3"/>
        <v>-0.6697232615069518</v>
      </c>
      <c r="L28" s="84">
        <v>5525049504</v>
      </c>
      <c r="M28" s="85">
        <v>5862344523</v>
      </c>
      <c r="N28" s="32">
        <f t="shared" si="4"/>
        <v>-2.362238436153567</v>
      </c>
      <c r="O28" s="31">
        <f t="shared" si="5"/>
        <v>-0.01978547994662101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5525049504</v>
      </c>
      <c r="M29" s="85">
        <v>5862344523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5525049504</v>
      </c>
      <c r="M30" s="85">
        <v>5862344523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5525049504</v>
      </c>
      <c r="M31" s="85">
        <v>5862344523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54314470</v>
      </c>
      <c r="D32" s="64">
        <v>5387335883</v>
      </c>
      <c r="E32" s="65">
        <f t="shared" si="0"/>
        <v>5333021413</v>
      </c>
      <c r="F32" s="63">
        <v>168527163</v>
      </c>
      <c r="G32" s="64">
        <v>5690314523</v>
      </c>
      <c r="H32" s="65">
        <f t="shared" si="1"/>
        <v>5521787360</v>
      </c>
      <c r="I32" s="65">
        <v>5850706450</v>
      </c>
      <c r="J32" s="30">
        <f t="shared" si="2"/>
        <v>9818.785699280505</v>
      </c>
      <c r="K32" s="31">
        <f t="shared" si="3"/>
        <v>3276.4969526010473</v>
      </c>
      <c r="L32" s="84">
        <v>5525049504</v>
      </c>
      <c r="M32" s="85">
        <v>5862344523</v>
      </c>
      <c r="N32" s="32">
        <f t="shared" si="4"/>
        <v>96.52440958472903</v>
      </c>
      <c r="O32" s="31">
        <f t="shared" si="5"/>
        <v>94.1907685284637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322542934</v>
      </c>
      <c r="D33" s="82">
        <v>5525049504</v>
      </c>
      <c r="E33" s="83">
        <f t="shared" si="0"/>
        <v>5202506570</v>
      </c>
      <c r="F33" s="81">
        <f>SUM(F28:F32)</f>
        <v>341717056</v>
      </c>
      <c r="G33" s="82">
        <v>5862344523</v>
      </c>
      <c r="H33" s="83">
        <f t="shared" si="1"/>
        <v>5520627467</v>
      </c>
      <c r="I33" s="83">
        <v>6154687950</v>
      </c>
      <c r="J33" s="58">
        <f t="shared" si="2"/>
        <v>1612.9655997982582</v>
      </c>
      <c r="K33" s="59">
        <f t="shared" si="3"/>
        <v>1615.5551413272153</v>
      </c>
      <c r="L33" s="96">
        <v>5525049504</v>
      </c>
      <c r="M33" s="97">
        <v>5862344523</v>
      </c>
      <c r="N33" s="60">
        <f t="shared" si="4"/>
        <v>94.16217114857547</v>
      </c>
      <c r="O33" s="59">
        <f t="shared" si="5"/>
        <v>94.17098304851709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75955294</v>
      </c>
      <c r="D8" s="64">
        <v>55458014</v>
      </c>
      <c r="E8" s="65">
        <f>($D8-$C8)</f>
        <v>-20497280</v>
      </c>
      <c r="F8" s="63">
        <v>80056880</v>
      </c>
      <c r="G8" s="64">
        <v>58009082</v>
      </c>
      <c r="H8" s="65">
        <f>($G8-$F8)</f>
        <v>-22047798</v>
      </c>
      <c r="I8" s="65">
        <v>60677499</v>
      </c>
      <c r="J8" s="30">
        <f>IF($C8=0,0,($E8/$C8)*100)</f>
        <v>-26.985979410467426</v>
      </c>
      <c r="K8" s="31">
        <f>IF($F8=0,0,($H8/$F8)*100)</f>
        <v>-27.54016644165998</v>
      </c>
      <c r="L8" s="84">
        <v>377000322</v>
      </c>
      <c r="M8" s="85">
        <v>394583514</v>
      </c>
      <c r="N8" s="32">
        <f>IF($L8=0,0,($E8/$L8)*100)</f>
        <v>-5.436939653330057</v>
      </c>
      <c r="O8" s="31">
        <f>IF($M8=0,0,($H8/$M8)*100)</f>
        <v>-5.587612563053002</v>
      </c>
      <c r="P8" s="6"/>
      <c r="Q8" s="33"/>
    </row>
    <row r="9" spans="1:17" ht="12.75">
      <c r="A9" s="3"/>
      <c r="B9" s="29" t="s">
        <v>16</v>
      </c>
      <c r="C9" s="63">
        <v>247433626</v>
      </c>
      <c r="D9" s="64">
        <v>223378287</v>
      </c>
      <c r="E9" s="65">
        <f>($D9-$C9)</f>
        <v>-24055339</v>
      </c>
      <c r="F9" s="63">
        <v>258645901</v>
      </c>
      <c r="G9" s="64">
        <v>233880989</v>
      </c>
      <c r="H9" s="65">
        <f>($G9-$F9)</f>
        <v>-24764912</v>
      </c>
      <c r="I9" s="65">
        <v>244890837</v>
      </c>
      <c r="J9" s="30">
        <f>IF($C9=0,0,($E9/$C9)*100)</f>
        <v>-9.721936096106841</v>
      </c>
      <c r="K9" s="31">
        <f>IF($F9=0,0,($H9/$F9)*100)</f>
        <v>-9.57483258163059</v>
      </c>
      <c r="L9" s="84">
        <v>377000322</v>
      </c>
      <c r="M9" s="85">
        <v>394583514</v>
      </c>
      <c r="N9" s="32">
        <f>IF($L9=0,0,($E9/$L9)*100)</f>
        <v>-6.380721075352291</v>
      </c>
      <c r="O9" s="31">
        <f>IF($M9=0,0,($H9/$M9)*100)</f>
        <v>-6.276215584617659</v>
      </c>
      <c r="P9" s="6"/>
      <c r="Q9" s="33"/>
    </row>
    <row r="10" spans="1:17" ht="12.75">
      <c r="A10" s="3"/>
      <c r="B10" s="29" t="s">
        <v>17</v>
      </c>
      <c r="C10" s="63">
        <v>104488448</v>
      </c>
      <c r="D10" s="64">
        <v>98164021</v>
      </c>
      <c r="E10" s="65">
        <f aca="true" t="shared" si="0" ref="E10:E33">($D10-$C10)</f>
        <v>-6324427</v>
      </c>
      <c r="F10" s="63">
        <v>111229509</v>
      </c>
      <c r="G10" s="64">
        <v>102693443</v>
      </c>
      <c r="H10" s="65">
        <f aca="true" t="shared" si="1" ref="H10:H33">($G10-$F10)</f>
        <v>-8536066</v>
      </c>
      <c r="I10" s="65">
        <v>108431680</v>
      </c>
      <c r="J10" s="30">
        <f aca="true" t="shared" si="2" ref="J10:J33">IF($C10=0,0,($E10/$C10)*100)</f>
        <v>-6.052752357849166</v>
      </c>
      <c r="K10" s="31">
        <f aca="true" t="shared" si="3" ref="K10:K33">IF($F10=0,0,($H10/$F10)*100)</f>
        <v>-7.674281831092143</v>
      </c>
      <c r="L10" s="84">
        <v>377000322</v>
      </c>
      <c r="M10" s="85">
        <v>394583514</v>
      </c>
      <c r="N10" s="32">
        <f aca="true" t="shared" si="4" ref="N10:N33">IF($L10=0,0,($E10/$L10)*100)</f>
        <v>-1.677565410673575</v>
      </c>
      <c r="O10" s="31">
        <f aca="true" t="shared" si="5" ref="O10:O33">IF($M10=0,0,($H10/$M10)*100)</f>
        <v>-2.163310350568777</v>
      </c>
      <c r="P10" s="6"/>
      <c r="Q10" s="33"/>
    </row>
    <row r="11" spans="1:17" ht="16.5">
      <c r="A11" s="7"/>
      <c r="B11" s="34" t="s">
        <v>18</v>
      </c>
      <c r="C11" s="66">
        <f>SUM(C8:C10)</f>
        <v>427877368</v>
      </c>
      <c r="D11" s="67">
        <v>377000322</v>
      </c>
      <c r="E11" s="68">
        <f t="shared" si="0"/>
        <v>-50877046</v>
      </c>
      <c r="F11" s="66">
        <f>SUM(F8:F10)</f>
        <v>449932290</v>
      </c>
      <c r="G11" s="67">
        <v>394583514</v>
      </c>
      <c r="H11" s="68">
        <f t="shared" si="1"/>
        <v>-55348776</v>
      </c>
      <c r="I11" s="68">
        <v>414000016</v>
      </c>
      <c r="J11" s="35">
        <f t="shared" si="2"/>
        <v>-11.890567205695254</v>
      </c>
      <c r="K11" s="36">
        <f t="shared" si="3"/>
        <v>-12.301578977583494</v>
      </c>
      <c r="L11" s="86">
        <v>377000322</v>
      </c>
      <c r="M11" s="87">
        <v>394583514</v>
      </c>
      <c r="N11" s="37">
        <f t="shared" si="4"/>
        <v>-13.495226139355923</v>
      </c>
      <c r="O11" s="36">
        <f t="shared" si="5"/>
        <v>-14.027138498239438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182929091</v>
      </c>
      <c r="D13" s="64">
        <v>199873802</v>
      </c>
      <c r="E13" s="65">
        <f t="shared" si="0"/>
        <v>16944711</v>
      </c>
      <c r="F13" s="63">
        <v>192807258</v>
      </c>
      <c r="G13" s="64">
        <v>208935704</v>
      </c>
      <c r="H13" s="65">
        <f t="shared" si="1"/>
        <v>16128446</v>
      </c>
      <c r="I13" s="65">
        <v>218546708</v>
      </c>
      <c r="J13" s="30">
        <f t="shared" si="2"/>
        <v>9.26299415110525</v>
      </c>
      <c r="K13" s="31">
        <f t="shared" si="3"/>
        <v>8.365061651361692</v>
      </c>
      <c r="L13" s="84">
        <v>465959338</v>
      </c>
      <c r="M13" s="85">
        <v>467718380</v>
      </c>
      <c r="N13" s="32">
        <f t="shared" si="4"/>
        <v>3.636521391057518</v>
      </c>
      <c r="O13" s="31">
        <f t="shared" si="5"/>
        <v>3.4483241817437236</v>
      </c>
      <c r="P13" s="6"/>
      <c r="Q13" s="33"/>
    </row>
    <row r="14" spans="1:17" ht="12.75">
      <c r="A14" s="3"/>
      <c r="B14" s="29" t="s">
        <v>21</v>
      </c>
      <c r="C14" s="63">
        <v>16449750</v>
      </c>
      <c r="D14" s="64">
        <v>15225510</v>
      </c>
      <c r="E14" s="65">
        <f t="shared" si="0"/>
        <v>-1224240</v>
      </c>
      <c r="F14" s="63">
        <v>14622000</v>
      </c>
      <c r="G14" s="64">
        <v>15928695</v>
      </c>
      <c r="H14" s="65">
        <f t="shared" si="1"/>
        <v>1306695</v>
      </c>
      <c r="I14" s="65">
        <v>17503558</v>
      </c>
      <c r="J14" s="30">
        <f t="shared" si="2"/>
        <v>-7.4423015547348745</v>
      </c>
      <c r="K14" s="31">
        <f t="shared" si="3"/>
        <v>8.936499794829707</v>
      </c>
      <c r="L14" s="84">
        <v>465959338</v>
      </c>
      <c r="M14" s="85">
        <v>467718380</v>
      </c>
      <c r="N14" s="32">
        <f t="shared" si="4"/>
        <v>-0.2627353719864715</v>
      </c>
      <c r="O14" s="31">
        <f t="shared" si="5"/>
        <v>0.2793764487083018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465959338</v>
      </c>
      <c r="M15" s="85">
        <v>467718380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127116000</v>
      </c>
      <c r="D16" s="64">
        <v>128672000</v>
      </c>
      <c r="E16" s="65">
        <f t="shared" si="0"/>
        <v>1556000</v>
      </c>
      <c r="F16" s="63">
        <v>128304000</v>
      </c>
      <c r="G16" s="64">
        <v>135296000</v>
      </c>
      <c r="H16" s="65">
        <f t="shared" si="1"/>
        <v>6992000</v>
      </c>
      <c r="I16" s="65">
        <v>142224704</v>
      </c>
      <c r="J16" s="30">
        <f t="shared" si="2"/>
        <v>1.224078794172252</v>
      </c>
      <c r="K16" s="31">
        <f t="shared" si="3"/>
        <v>5.449557301409153</v>
      </c>
      <c r="L16" s="84">
        <v>465959338</v>
      </c>
      <c r="M16" s="85">
        <v>467718380</v>
      </c>
      <c r="N16" s="32">
        <f t="shared" si="4"/>
        <v>0.33393471771135536</v>
      </c>
      <c r="O16" s="31">
        <f t="shared" si="5"/>
        <v>1.4949166633135094</v>
      </c>
      <c r="P16" s="6"/>
      <c r="Q16" s="33"/>
    </row>
    <row r="17" spans="1:17" ht="12.75">
      <c r="A17" s="3"/>
      <c r="B17" s="29" t="s">
        <v>23</v>
      </c>
      <c r="C17" s="63">
        <v>103923279</v>
      </c>
      <c r="D17" s="64">
        <v>122188026</v>
      </c>
      <c r="E17" s="65">
        <f t="shared" si="0"/>
        <v>18264747</v>
      </c>
      <c r="F17" s="63">
        <v>110639237</v>
      </c>
      <c r="G17" s="64">
        <v>107557981</v>
      </c>
      <c r="H17" s="65">
        <f t="shared" si="1"/>
        <v>-3081256</v>
      </c>
      <c r="I17" s="65">
        <v>112805624</v>
      </c>
      <c r="J17" s="42">
        <f t="shared" si="2"/>
        <v>17.575222005841443</v>
      </c>
      <c r="K17" s="31">
        <f t="shared" si="3"/>
        <v>-2.7849577451442475</v>
      </c>
      <c r="L17" s="88">
        <v>465959338</v>
      </c>
      <c r="M17" s="85">
        <v>467718380</v>
      </c>
      <c r="N17" s="32">
        <f t="shared" si="4"/>
        <v>3.9198156385053493</v>
      </c>
      <c r="O17" s="31">
        <f t="shared" si="5"/>
        <v>-0.6587844591439832</v>
      </c>
      <c r="P17" s="6"/>
      <c r="Q17" s="33"/>
    </row>
    <row r="18" spans="1:17" ht="16.5">
      <c r="A18" s="3"/>
      <c r="B18" s="34" t="s">
        <v>24</v>
      </c>
      <c r="C18" s="66">
        <f>SUM(C13:C17)</f>
        <v>430418120</v>
      </c>
      <c r="D18" s="67">
        <v>465959338</v>
      </c>
      <c r="E18" s="68">
        <f t="shared" si="0"/>
        <v>35541218</v>
      </c>
      <c r="F18" s="66">
        <f>SUM(F13:F17)</f>
        <v>446372495</v>
      </c>
      <c r="G18" s="67">
        <v>467718380</v>
      </c>
      <c r="H18" s="68">
        <f t="shared" si="1"/>
        <v>21345885</v>
      </c>
      <c r="I18" s="68">
        <v>491080594</v>
      </c>
      <c r="J18" s="43">
        <f t="shared" si="2"/>
        <v>8.257370298443755</v>
      </c>
      <c r="K18" s="36">
        <f t="shared" si="3"/>
        <v>4.782078922671971</v>
      </c>
      <c r="L18" s="89">
        <v>465959338</v>
      </c>
      <c r="M18" s="87">
        <v>467718380</v>
      </c>
      <c r="N18" s="37">
        <f t="shared" si="4"/>
        <v>7.627536375287751</v>
      </c>
      <c r="O18" s="36">
        <f t="shared" si="5"/>
        <v>4.563832834621551</v>
      </c>
      <c r="P18" s="6"/>
      <c r="Q18" s="38"/>
    </row>
    <row r="19" spans="1:17" ht="16.5">
      <c r="A19" s="44"/>
      <c r="B19" s="45" t="s">
        <v>25</v>
      </c>
      <c r="C19" s="72">
        <f>C11-C18</f>
        <v>-2540752</v>
      </c>
      <c r="D19" s="73">
        <v>-88959016</v>
      </c>
      <c r="E19" s="74">
        <f t="shared" si="0"/>
        <v>-86418264</v>
      </c>
      <c r="F19" s="75">
        <f>F11-F18</f>
        <v>3559795</v>
      </c>
      <c r="G19" s="76">
        <v>-73134866</v>
      </c>
      <c r="H19" s="77">
        <f t="shared" si="1"/>
        <v>-76694661</v>
      </c>
      <c r="I19" s="77">
        <v>-77080578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24352350</v>
      </c>
      <c r="M22" s="85">
        <v>31107600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790000</v>
      </c>
      <c r="E23" s="65">
        <f t="shared" si="0"/>
        <v>790000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24352350</v>
      </c>
      <c r="M23" s="85">
        <v>31107600</v>
      </c>
      <c r="N23" s="32">
        <f t="shared" si="4"/>
        <v>3.24404010290588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29617000</v>
      </c>
      <c r="D24" s="64">
        <v>23562350</v>
      </c>
      <c r="E24" s="65">
        <f t="shared" si="0"/>
        <v>-6054650</v>
      </c>
      <c r="F24" s="63">
        <v>31309000</v>
      </c>
      <c r="G24" s="64">
        <v>31107600</v>
      </c>
      <c r="H24" s="65">
        <f t="shared" si="1"/>
        <v>-201400</v>
      </c>
      <c r="I24" s="65">
        <v>32881850</v>
      </c>
      <c r="J24" s="30">
        <f t="shared" si="2"/>
        <v>-20.443157645946584</v>
      </c>
      <c r="K24" s="31">
        <f t="shared" si="3"/>
        <v>-0.6432655147082309</v>
      </c>
      <c r="L24" s="84">
        <v>24352350</v>
      </c>
      <c r="M24" s="85">
        <v>31107600</v>
      </c>
      <c r="N24" s="32">
        <f t="shared" si="4"/>
        <v>-24.8626929228596</v>
      </c>
      <c r="O24" s="31">
        <f t="shared" si="5"/>
        <v>-0.6474302099808407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24352350</v>
      </c>
      <c r="M25" s="85">
        <v>31107600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29617000</v>
      </c>
      <c r="D26" s="67">
        <v>24352350</v>
      </c>
      <c r="E26" s="68">
        <f t="shared" si="0"/>
        <v>-5264650</v>
      </c>
      <c r="F26" s="66">
        <f>SUM(F22:F24)</f>
        <v>31309000</v>
      </c>
      <c r="G26" s="67">
        <v>31107600</v>
      </c>
      <c r="H26" s="68">
        <f t="shared" si="1"/>
        <v>-201400</v>
      </c>
      <c r="I26" s="68">
        <v>32881850</v>
      </c>
      <c r="J26" s="43">
        <f t="shared" si="2"/>
        <v>-17.775770672249045</v>
      </c>
      <c r="K26" s="36">
        <f t="shared" si="3"/>
        <v>-0.6432655147082309</v>
      </c>
      <c r="L26" s="89">
        <v>24352350</v>
      </c>
      <c r="M26" s="87">
        <v>31107600</v>
      </c>
      <c r="N26" s="37">
        <f t="shared" si="4"/>
        <v>-21.61865281995372</v>
      </c>
      <c r="O26" s="36">
        <f t="shared" si="5"/>
        <v>-0.6474302099808407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24352350</v>
      </c>
      <c r="M28" s="85">
        <v>31107600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12800000</v>
      </c>
      <c r="D29" s="64">
        <v>7514000</v>
      </c>
      <c r="E29" s="65">
        <f t="shared" si="0"/>
        <v>-5286000</v>
      </c>
      <c r="F29" s="63">
        <v>13504000</v>
      </c>
      <c r="G29" s="64">
        <v>14000000</v>
      </c>
      <c r="H29" s="65">
        <f t="shared" si="1"/>
        <v>496000</v>
      </c>
      <c r="I29" s="65">
        <v>15000000</v>
      </c>
      <c r="J29" s="30">
        <f t="shared" si="2"/>
        <v>-41.296875</v>
      </c>
      <c r="K29" s="31">
        <f t="shared" si="3"/>
        <v>3.672985781990521</v>
      </c>
      <c r="L29" s="84">
        <v>24352350</v>
      </c>
      <c r="M29" s="85">
        <v>31107600</v>
      </c>
      <c r="N29" s="32">
        <f t="shared" si="4"/>
        <v>-21.70632403032972</v>
      </c>
      <c r="O29" s="31">
        <f t="shared" si="5"/>
        <v>1.5944656611246124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24352350</v>
      </c>
      <c r="M30" s="85">
        <v>31107600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5646000</v>
      </c>
      <c r="D31" s="64">
        <v>8048350</v>
      </c>
      <c r="E31" s="65">
        <f t="shared" si="0"/>
        <v>2402350</v>
      </c>
      <c r="F31" s="63">
        <v>0</v>
      </c>
      <c r="G31" s="64">
        <v>0</v>
      </c>
      <c r="H31" s="65">
        <f t="shared" si="1"/>
        <v>0</v>
      </c>
      <c r="I31" s="65">
        <v>6951650</v>
      </c>
      <c r="J31" s="30">
        <f t="shared" si="2"/>
        <v>42.549592631951825</v>
      </c>
      <c r="K31" s="31">
        <f t="shared" si="3"/>
        <v>0</v>
      </c>
      <c r="L31" s="84">
        <v>24352350</v>
      </c>
      <c r="M31" s="85">
        <v>31107600</v>
      </c>
      <c r="N31" s="32">
        <f t="shared" si="4"/>
        <v>9.864961697741697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11171000</v>
      </c>
      <c r="D32" s="64">
        <v>8790000</v>
      </c>
      <c r="E32" s="65">
        <f t="shared" si="0"/>
        <v>-2381000</v>
      </c>
      <c r="F32" s="63">
        <v>17805000</v>
      </c>
      <c r="G32" s="64">
        <v>17107600</v>
      </c>
      <c r="H32" s="65">
        <f t="shared" si="1"/>
        <v>-697400</v>
      </c>
      <c r="I32" s="65">
        <v>10930200</v>
      </c>
      <c r="J32" s="30">
        <f t="shared" si="2"/>
        <v>-21.314116909855876</v>
      </c>
      <c r="K32" s="31">
        <f t="shared" si="3"/>
        <v>-3.916877281662454</v>
      </c>
      <c r="L32" s="84">
        <v>24352350</v>
      </c>
      <c r="M32" s="85">
        <v>31107600</v>
      </c>
      <c r="N32" s="32">
        <f t="shared" si="4"/>
        <v>-9.777290487365695</v>
      </c>
      <c r="O32" s="31">
        <f t="shared" si="5"/>
        <v>-2.2418958711054535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29617000</v>
      </c>
      <c r="D33" s="82">
        <v>24352350</v>
      </c>
      <c r="E33" s="83">
        <f t="shared" si="0"/>
        <v>-5264650</v>
      </c>
      <c r="F33" s="81">
        <f>SUM(F28:F32)</f>
        <v>31309000</v>
      </c>
      <c r="G33" s="82">
        <v>31107600</v>
      </c>
      <c r="H33" s="83">
        <f t="shared" si="1"/>
        <v>-201400</v>
      </c>
      <c r="I33" s="83">
        <v>32881850</v>
      </c>
      <c r="J33" s="58">
        <f t="shared" si="2"/>
        <v>-17.775770672249045</v>
      </c>
      <c r="K33" s="59">
        <f t="shared" si="3"/>
        <v>-0.6432655147082309</v>
      </c>
      <c r="L33" s="96">
        <v>24352350</v>
      </c>
      <c r="M33" s="97">
        <v>31107600</v>
      </c>
      <c r="N33" s="60">
        <f t="shared" si="4"/>
        <v>-21.61865281995372</v>
      </c>
      <c r="O33" s="59">
        <f t="shared" si="5"/>
        <v>-0.6474302099808407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19103904</v>
      </c>
      <c r="D8" s="64">
        <v>18941124</v>
      </c>
      <c r="E8" s="65">
        <f>($D8-$C8)</f>
        <v>-162780</v>
      </c>
      <c r="F8" s="63">
        <v>20173632</v>
      </c>
      <c r="G8" s="64">
        <v>19812420</v>
      </c>
      <c r="H8" s="65">
        <f>($G8-$F8)</f>
        <v>-361212</v>
      </c>
      <c r="I8" s="65">
        <v>20723784</v>
      </c>
      <c r="J8" s="30">
        <f>IF($C8=0,0,($E8/$C8)*100)</f>
        <v>-0.8520771461163121</v>
      </c>
      <c r="K8" s="31">
        <f>IF($F8=0,0,($H8/$F8)*100)</f>
        <v>-1.7905154609740082</v>
      </c>
      <c r="L8" s="84">
        <v>173312587</v>
      </c>
      <c r="M8" s="85">
        <v>169127940</v>
      </c>
      <c r="N8" s="32">
        <f>IF($L8=0,0,($E8/$L8)*100)</f>
        <v>-0.0939227801152146</v>
      </c>
      <c r="O8" s="31">
        <f>IF($M8=0,0,($H8/$M8)*100)</f>
        <v>-0.21357322746318555</v>
      </c>
      <c r="P8" s="6"/>
      <c r="Q8" s="33"/>
    </row>
    <row r="9" spans="1:17" ht="12.75">
      <c r="A9" s="3"/>
      <c r="B9" s="29" t="s">
        <v>16</v>
      </c>
      <c r="C9" s="63">
        <v>82093704</v>
      </c>
      <c r="D9" s="64">
        <v>60056025</v>
      </c>
      <c r="E9" s="65">
        <f>($D9-$C9)</f>
        <v>-22037679</v>
      </c>
      <c r="F9" s="63">
        <v>105471000</v>
      </c>
      <c r="G9" s="64">
        <v>62355252</v>
      </c>
      <c r="H9" s="65">
        <f>($G9-$F9)</f>
        <v>-43115748</v>
      </c>
      <c r="I9" s="65">
        <v>65223600</v>
      </c>
      <c r="J9" s="30">
        <f>IF($C9=0,0,($E9/$C9)*100)</f>
        <v>-26.844542183161817</v>
      </c>
      <c r="K9" s="31">
        <f>IF($F9=0,0,($H9/$F9)*100)</f>
        <v>-40.879244531672214</v>
      </c>
      <c r="L9" s="84">
        <v>173312587</v>
      </c>
      <c r="M9" s="85">
        <v>169127940</v>
      </c>
      <c r="N9" s="32">
        <f>IF($L9=0,0,($E9/$L9)*100)</f>
        <v>-12.715567508088723</v>
      </c>
      <c r="O9" s="31">
        <f>IF($M9=0,0,($H9/$M9)*100)</f>
        <v>-25.4929776830487</v>
      </c>
      <c r="P9" s="6"/>
      <c r="Q9" s="33"/>
    </row>
    <row r="10" spans="1:17" ht="12.75">
      <c r="A10" s="3"/>
      <c r="B10" s="29" t="s">
        <v>17</v>
      </c>
      <c r="C10" s="63">
        <v>88404540</v>
      </c>
      <c r="D10" s="64">
        <v>94315438</v>
      </c>
      <c r="E10" s="65">
        <f aca="true" t="shared" si="0" ref="E10:E33">($D10-$C10)</f>
        <v>5910898</v>
      </c>
      <c r="F10" s="63">
        <v>94481532</v>
      </c>
      <c r="G10" s="64">
        <v>86960268</v>
      </c>
      <c r="H10" s="65">
        <f aca="true" t="shared" si="1" ref="H10:H33">($G10-$F10)</f>
        <v>-7521264</v>
      </c>
      <c r="I10" s="65">
        <v>91938252</v>
      </c>
      <c r="J10" s="30">
        <f aca="true" t="shared" si="2" ref="J10:J33">IF($C10=0,0,($E10/$C10)*100)</f>
        <v>6.686192813174527</v>
      </c>
      <c r="K10" s="31">
        <f aca="true" t="shared" si="3" ref="K10:K33">IF($F10=0,0,($H10/$F10)*100)</f>
        <v>-7.960565245703255</v>
      </c>
      <c r="L10" s="84">
        <v>173312587</v>
      </c>
      <c r="M10" s="85">
        <v>169127940</v>
      </c>
      <c r="N10" s="32">
        <f aca="true" t="shared" si="4" ref="N10:N33">IF($L10=0,0,($E10/$L10)*100)</f>
        <v>3.4105416705827603</v>
      </c>
      <c r="O10" s="31">
        <f aca="true" t="shared" si="5" ref="O10:O33">IF($M10=0,0,($H10/$M10)*100)</f>
        <v>-4.4470854431266655</v>
      </c>
      <c r="P10" s="6"/>
      <c r="Q10" s="33"/>
    </row>
    <row r="11" spans="1:17" ht="16.5">
      <c r="A11" s="7"/>
      <c r="B11" s="34" t="s">
        <v>18</v>
      </c>
      <c r="C11" s="66">
        <f>SUM(C8:C10)</f>
        <v>189602148</v>
      </c>
      <c r="D11" s="67">
        <v>173312587</v>
      </c>
      <c r="E11" s="68">
        <f t="shared" si="0"/>
        <v>-16289561</v>
      </c>
      <c r="F11" s="66">
        <f>SUM(F8:F10)</f>
        <v>220126164</v>
      </c>
      <c r="G11" s="67">
        <v>169127940</v>
      </c>
      <c r="H11" s="68">
        <f t="shared" si="1"/>
        <v>-50998224</v>
      </c>
      <c r="I11" s="68">
        <v>177885636</v>
      </c>
      <c r="J11" s="35">
        <f t="shared" si="2"/>
        <v>-8.591443278374673</v>
      </c>
      <c r="K11" s="36">
        <f t="shared" si="3"/>
        <v>-23.167724850736054</v>
      </c>
      <c r="L11" s="86">
        <v>173312587</v>
      </c>
      <c r="M11" s="87">
        <v>169127940</v>
      </c>
      <c r="N11" s="37">
        <f t="shared" si="4"/>
        <v>-9.398948617621178</v>
      </c>
      <c r="O11" s="36">
        <f t="shared" si="5"/>
        <v>-30.153636353638554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70918692</v>
      </c>
      <c r="D13" s="64">
        <v>60070489</v>
      </c>
      <c r="E13" s="65">
        <f t="shared" si="0"/>
        <v>-10848203</v>
      </c>
      <c r="F13" s="63">
        <v>76196040</v>
      </c>
      <c r="G13" s="64">
        <v>63434364</v>
      </c>
      <c r="H13" s="65">
        <f t="shared" si="1"/>
        <v>-12761676</v>
      </c>
      <c r="I13" s="65">
        <v>66986856</v>
      </c>
      <c r="J13" s="30">
        <f t="shared" si="2"/>
        <v>-15.296676650494343</v>
      </c>
      <c r="K13" s="31">
        <f t="shared" si="3"/>
        <v>-16.74847669248953</v>
      </c>
      <c r="L13" s="84">
        <v>167916721</v>
      </c>
      <c r="M13" s="85">
        <v>175559016</v>
      </c>
      <c r="N13" s="32">
        <f t="shared" si="4"/>
        <v>-6.460466197407463</v>
      </c>
      <c r="O13" s="31">
        <f t="shared" si="5"/>
        <v>-7.269165828543947</v>
      </c>
      <c r="P13" s="6"/>
      <c r="Q13" s="33"/>
    </row>
    <row r="14" spans="1:17" ht="12.75">
      <c r="A14" s="3"/>
      <c r="B14" s="29" t="s">
        <v>21</v>
      </c>
      <c r="C14" s="63">
        <v>27482292</v>
      </c>
      <c r="D14" s="64">
        <v>26647500</v>
      </c>
      <c r="E14" s="65">
        <f t="shared" si="0"/>
        <v>-834792</v>
      </c>
      <c r="F14" s="63">
        <v>27482292</v>
      </c>
      <c r="G14" s="64">
        <v>27873288</v>
      </c>
      <c r="H14" s="65">
        <f t="shared" si="1"/>
        <v>390996</v>
      </c>
      <c r="I14" s="65">
        <v>29155452</v>
      </c>
      <c r="J14" s="30">
        <f t="shared" si="2"/>
        <v>-3.0375632425417796</v>
      </c>
      <c r="K14" s="31">
        <f t="shared" si="3"/>
        <v>1.4227197644213954</v>
      </c>
      <c r="L14" s="84">
        <v>167916721</v>
      </c>
      <c r="M14" s="85">
        <v>175559016</v>
      </c>
      <c r="N14" s="32">
        <f t="shared" si="4"/>
        <v>-0.49714643963301314</v>
      </c>
      <c r="O14" s="31">
        <f t="shared" si="5"/>
        <v>0.22271485048651674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167916721</v>
      </c>
      <c r="M15" s="85">
        <v>175559016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33517188</v>
      </c>
      <c r="D16" s="64">
        <v>27000000</v>
      </c>
      <c r="E16" s="65">
        <f t="shared" si="0"/>
        <v>-6517188</v>
      </c>
      <c r="F16" s="63">
        <v>35327136</v>
      </c>
      <c r="G16" s="64">
        <v>28242000</v>
      </c>
      <c r="H16" s="65">
        <f t="shared" si="1"/>
        <v>-7085136</v>
      </c>
      <c r="I16" s="65">
        <v>29541132</v>
      </c>
      <c r="J16" s="30">
        <f t="shared" si="2"/>
        <v>-19.444316152059056</v>
      </c>
      <c r="K16" s="31">
        <f t="shared" si="3"/>
        <v>-20.055789407893126</v>
      </c>
      <c r="L16" s="84">
        <v>167916721</v>
      </c>
      <c r="M16" s="85">
        <v>175559016</v>
      </c>
      <c r="N16" s="32">
        <f t="shared" si="4"/>
        <v>-3.881202515859037</v>
      </c>
      <c r="O16" s="31">
        <f t="shared" si="5"/>
        <v>-4.0357574116273245</v>
      </c>
      <c r="P16" s="6"/>
      <c r="Q16" s="33"/>
    </row>
    <row r="17" spans="1:17" ht="12.75">
      <c r="A17" s="3"/>
      <c r="B17" s="29" t="s">
        <v>23</v>
      </c>
      <c r="C17" s="63">
        <v>75492624</v>
      </c>
      <c r="D17" s="64">
        <v>54198732</v>
      </c>
      <c r="E17" s="65">
        <f t="shared" si="0"/>
        <v>-21293892</v>
      </c>
      <c r="F17" s="63">
        <v>80802588</v>
      </c>
      <c r="G17" s="64">
        <v>56009364</v>
      </c>
      <c r="H17" s="65">
        <f t="shared" si="1"/>
        <v>-24793224</v>
      </c>
      <c r="I17" s="65">
        <v>58600452</v>
      </c>
      <c r="J17" s="42">
        <f t="shared" si="2"/>
        <v>-28.206586116280715</v>
      </c>
      <c r="K17" s="31">
        <f t="shared" si="3"/>
        <v>-30.683700378507677</v>
      </c>
      <c r="L17" s="88">
        <v>167916721</v>
      </c>
      <c r="M17" s="85">
        <v>175559016</v>
      </c>
      <c r="N17" s="32">
        <f t="shared" si="4"/>
        <v>-12.681221901659216</v>
      </c>
      <c r="O17" s="31">
        <f t="shared" si="5"/>
        <v>-14.122444158607042</v>
      </c>
      <c r="P17" s="6"/>
      <c r="Q17" s="33"/>
    </row>
    <row r="18" spans="1:17" ht="16.5">
      <c r="A18" s="3"/>
      <c r="B18" s="34" t="s">
        <v>24</v>
      </c>
      <c r="C18" s="66">
        <f>SUM(C13:C17)</f>
        <v>207410796</v>
      </c>
      <c r="D18" s="67">
        <v>167916721</v>
      </c>
      <c r="E18" s="68">
        <f t="shared" si="0"/>
        <v>-39494075</v>
      </c>
      <c r="F18" s="66">
        <f>SUM(F13:F17)</f>
        <v>219808056</v>
      </c>
      <c r="G18" s="67">
        <v>175559016</v>
      </c>
      <c r="H18" s="68">
        <f t="shared" si="1"/>
        <v>-44249040</v>
      </c>
      <c r="I18" s="68">
        <v>184283892</v>
      </c>
      <c r="J18" s="43">
        <f t="shared" si="2"/>
        <v>-19.041475063814904</v>
      </c>
      <c r="K18" s="36">
        <f t="shared" si="3"/>
        <v>-20.13076354216972</v>
      </c>
      <c r="L18" s="89">
        <v>167916721</v>
      </c>
      <c r="M18" s="87">
        <v>175559016</v>
      </c>
      <c r="N18" s="37">
        <f t="shared" si="4"/>
        <v>-23.520037054558728</v>
      </c>
      <c r="O18" s="36">
        <f t="shared" si="5"/>
        <v>-25.204652548291794</v>
      </c>
      <c r="P18" s="6"/>
      <c r="Q18" s="38"/>
    </row>
    <row r="19" spans="1:17" ht="16.5">
      <c r="A19" s="44"/>
      <c r="B19" s="45" t="s">
        <v>25</v>
      </c>
      <c r="C19" s="72">
        <f>C11-C18</f>
        <v>-17808648</v>
      </c>
      <c r="D19" s="73">
        <v>5395866</v>
      </c>
      <c r="E19" s="74">
        <f t="shared" si="0"/>
        <v>23204514</v>
      </c>
      <c r="F19" s="75">
        <f>F11-F18</f>
        <v>318108</v>
      </c>
      <c r="G19" s="76">
        <v>-6431076</v>
      </c>
      <c r="H19" s="77">
        <f t="shared" si="1"/>
        <v>-6749184</v>
      </c>
      <c r="I19" s="77">
        <v>-6398256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/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/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15523596</v>
      </c>
      <c r="D24" s="64">
        <v>0</v>
      </c>
      <c r="E24" s="65">
        <f t="shared" si="0"/>
        <v>-15523596</v>
      </c>
      <c r="F24" s="63">
        <v>16406496</v>
      </c>
      <c r="G24" s="64">
        <v>0</v>
      </c>
      <c r="H24" s="65">
        <f t="shared" si="1"/>
        <v>-16406496</v>
      </c>
      <c r="I24" s="65">
        <v>0</v>
      </c>
      <c r="J24" s="30">
        <f t="shared" si="2"/>
        <v>-100</v>
      </c>
      <c r="K24" s="31">
        <f t="shared" si="3"/>
        <v>-100</v>
      </c>
      <c r="L24" s="84"/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/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15523596</v>
      </c>
      <c r="D26" s="67">
        <v>0</v>
      </c>
      <c r="E26" s="68">
        <f t="shared" si="0"/>
        <v>-15523596</v>
      </c>
      <c r="F26" s="66">
        <f>SUM(F22:F24)</f>
        <v>16406496</v>
      </c>
      <c r="G26" s="67">
        <v>0</v>
      </c>
      <c r="H26" s="68">
        <f t="shared" si="1"/>
        <v>-16406496</v>
      </c>
      <c r="I26" s="68">
        <v>0</v>
      </c>
      <c r="J26" s="43">
        <f t="shared" si="2"/>
        <v>-100</v>
      </c>
      <c r="K26" s="36">
        <f t="shared" si="3"/>
        <v>-100</v>
      </c>
      <c r="L26" s="89"/>
      <c r="M26" s="87"/>
      <c r="N26" s="37">
        <f t="shared" si="4"/>
        <v>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/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/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/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7851432</v>
      </c>
      <c r="D31" s="64">
        <v>0</v>
      </c>
      <c r="E31" s="65">
        <f t="shared" si="0"/>
        <v>-7851432</v>
      </c>
      <c r="F31" s="63">
        <v>16406496</v>
      </c>
      <c r="G31" s="64">
        <v>0</v>
      </c>
      <c r="H31" s="65">
        <f t="shared" si="1"/>
        <v>-16406496</v>
      </c>
      <c r="I31" s="65">
        <v>0</v>
      </c>
      <c r="J31" s="30">
        <f t="shared" si="2"/>
        <v>-100</v>
      </c>
      <c r="K31" s="31">
        <f t="shared" si="3"/>
        <v>-100</v>
      </c>
      <c r="L31" s="84"/>
      <c r="M31" s="85"/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13944360</v>
      </c>
      <c r="D32" s="64">
        <v>0</v>
      </c>
      <c r="E32" s="65">
        <f t="shared" si="0"/>
        <v>-13944360</v>
      </c>
      <c r="F32" s="63">
        <v>6806184</v>
      </c>
      <c r="G32" s="64">
        <v>0</v>
      </c>
      <c r="H32" s="65">
        <f t="shared" si="1"/>
        <v>-6806184</v>
      </c>
      <c r="I32" s="65">
        <v>0</v>
      </c>
      <c r="J32" s="30">
        <f t="shared" si="2"/>
        <v>-100</v>
      </c>
      <c r="K32" s="31">
        <f t="shared" si="3"/>
        <v>-100</v>
      </c>
      <c r="L32" s="84"/>
      <c r="M32" s="85"/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21795792</v>
      </c>
      <c r="D33" s="82">
        <v>0</v>
      </c>
      <c r="E33" s="83">
        <f t="shared" si="0"/>
        <v>-21795792</v>
      </c>
      <c r="F33" s="81">
        <f>SUM(F28:F32)</f>
        <v>23212680</v>
      </c>
      <c r="G33" s="82">
        <v>0</v>
      </c>
      <c r="H33" s="83">
        <f t="shared" si="1"/>
        <v>-23212680</v>
      </c>
      <c r="I33" s="83">
        <v>0</v>
      </c>
      <c r="J33" s="58">
        <f t="shared" si="2"/>
        <v>-100</v>
      </c>
      <c r="K33" s="59">
        <f t="shared" si="3"/>
        <v>-100</v>
      </c>
      <c r="L33" s="96"/>
      <c r="M33" s="97"/>
      <c r="N33" s="60">
        <f t="shared" si="4"/>
        <v>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38500005</v>
      </c>
      <c r="D8" s="64">
        <v>36400000</v>
      </c>
      <c r="E8" s="65">
        <f>($D8-$C8)</f>
        <v>-2100005</v>
      </c>
      <c r="F8" s="63">
        <v>38500005</v>
      </c>
      <c r="G8" s="64">
        <v>38584000</v>
      </c>
      <c r="H8" s="65">
        <f>($G8-$F8)</f>
        <v>83995</v>
      </c>
      <c r="I8" s="65">
        <v>40899041</v>
      </c>
      <c r="J8" s="30">
        <f>IF($C8=0,0,($E8/$C8)*100)</f>
        <v>-5.45455773317432</v>
      </c>
      <c r="K8" s="31">
        <f>IF($F8=0,0,($H8/$F8)*100)</f>
        <v>0.21816880283522042</v>
      </c>
      <c r="L8" s="84">
        <v>286346031</v>
      </c>
      <c r="M8" s="85">
        <v>301803624</v>
      </c>
      <c r="N8" s="32">
        <f>IF($L8=0,0,($E8/$L8)*100)</f>
        <v>-0.7333801668792818</v>
      </c>
      <c r="O8" s="31">
        <f>IF($M8=0,0,($H8/$M8)*100)</f>
        <v>0.02783101106830977</v>
      </c>
      <c r="P8" s="6"/>
      <c r="Q8" s="33"/>
    </row>
    <row r="9" spans="1:17" ht="12.75">
      <c r="A9" s="3"/>
      <c r="B9" s="29" t="s">
        <v>16</v>
      </c>
      <c r="C9" s="63">
        <v>12618678</v>
      </c>
      <c r="D9" s="64">
        <v>11168822</v>
      </c>
      <c r="E9" s="65">
        <f>($D9-$C9)</f>
        <v>-1449856</v>
      </c>
      <c r="F9" s="63">
        <v>12756957</v>
      </c>
      <c r="G9" s="64">
        <v>11835624</v>
      </c>
      <c r="H9" s="65">
        <f>($G9-$F9)</f>
        <v>-921333</v>
      </c>
      <c r="I9" s="65">
        <v>12549735</v>
      </c>
      <c r="J9" s="30">
        <f>IF($C9=0,0,($E9/$C9)*100)</f>
        <v>-11.489761447276807</v>
      </c>
      <c r="K9" s="31">
        <f>IF($F9=0,0,($H9/$F9)*100)</f>
        <v>-7.222200404061878</v>
      </c>
      <c r="L9" s="84">
        <v>286346031</v>
      </c>
      <c r="M9" s="85">
        <v>301803624</v>
      </c>
      <c r="N9" s="32">
        <f>IF($L9=0,0,($E9/$L9)*100)</f>
        <v>-0.506330049324134</v>
      </c>
      <c r="O9" s="31">
        <f>IF($M9=0,0,($H9/$M9)*100)</f>
        <v>-0.30527565832012676</v>
      </c>
      <c r="P9" s="6"/>
      <c r="Q9" s="33"/>
    </row>
    <row r="10" spans="1:17" ht="12.75">
      <c r="A10" s="3"/>
      <c r="B10" s="29" t="s">
        <v>17</v>
      </c>
      <c r="C10" s="63">
        <v>236181807</v>
      </c>
      <c r="D10" s="64">
        <v>238777209</v>
      </c>
      <c r="E10" s="65">
        <f aca="true" t="shared" si="0" ref="E10:E33">($D10-$C10)</f>
        <v>2595402</v>
      </c>
      <c r="F10" s="63">
        <v>249712757</v>
      </c>
      <c r="G10" s="64">
        <v>251384000</v>
      </c>
      <c r="H10" s="65">
        <f aca="true" t="shared" si="1" ref="H10:H33">($G10-$F10)</f>
        <v>1671243</v>
      </c>
      <c r="I10" s="65">
        <v>262693080</v>
      </c>
      <c r="J10" s="30">
        <f aca="true" t="shared" si="2" ref="J10:J33">IF($C10=0,0,($E10/$C10)*100)</f>
        <v>1.0989000520264458</v>
      </c>
      <c r="K10" s="31">
        <f aca="true" t="shared" si="3" ref="K10:K33">IF($F10=0,0,($H10/$F10)*100)</f>
        <v>0.66926616808768</v>
      </c>
      <c r="L10" s="84">
        <v>286346031</v>
      </c>
      <c r="M10" s="85">
        <v>301803624</v>
      </c>
      <c r="N10" s="32">
        <f aca="true" t="shared" si="4" ref="N10:N33">IF($L10=0,0,($E10/$L10)*100)</f>
        <v>0.9063865809266272</v>
      </c>
      <c r="O10" s="31">
        <f aca="true" t="shared" si="5" ref="O10:O33">IF($M10=0,0,($H10/$M10)*100)</f>
        <v>0.5537517998789835</v>
      </c>
      <c r="P10" s="6"/>
      <c r="Q10" s="33"/>
    </row>
    <row r="11" spans="1:17" ht="16.5">
      <c r="A11" s="7"/>
      <c r="B11" s="34" t="s">
        <v>18</v>
      </c>
      <c r="C11" s="66">
        <f>SUM(C8:C10)</f>
        <v>287300490</v>
      </c>
      <c r="D11" s="67">
        <v>286346031</v>
      </c>
      <c r="E11" s="68">
        <f t="shared" si="0"/>
        <v>-954459</v>
      </c>
      <c r="F11" s="66">
        <f>SUM(F8:F10)</f>
        <v>300969719</v>
      </c>
      <c r="G11" s="67">
        <v>301803624</v>
      </c>
      <c r="H11" s="68">
        <f t="shared" si="1"/>
        <v>833905</v>
      </c>
      <c r="I11" s="68">
        <v>316141856</v>
      </c>
      <c r="J11" s="35">
        <f t="shared" si="2"/>
        <v>-0.33221627989565905</v>
      </c>
      <c r="K11" s="36">
        <f t="shared" si="3"/>
        <v>0.27707272438261477</v>
      </c>
      <c r="L11" s="86">
        <v>286346031</v>
      </c>
      <c r="M11" s="87">
        <v>301803624</v>
      </c>
      <c r="N11" s="37">
        <f t="shared" si="4"/>
        <v>-0.3333236352767886</v>
      </c>
      <c r="O11" s="36">
        <f t="shared" si="5"/>
        <v>0.2763071526271666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113784200</v>
      </c>
      <c r="D13" s="64">
        <v>114085798</v>
      </c>
      <c r="E13" s="65">
        <f t="shared" si="0"/>
        <v>301598</v>
      </c>
      <c r="F13" s="63">
        <v>126300456</v>
      </c>
      <c r="G13" s="64">
        <v>120516157</v>
      </c>
      <c r="H13" s="65">
        <f t="shared" si="1"/>
        <v>-5784299</v>
      </c>
      <c r="I13" s="65">
        <v>128841058</v>
      </c>
      <c r="J13" s="30">
        <f t="shared" si="2"/>
        <v>0.2650614057136228</v>
      </c>
      <c r="K13" s="31">
        <f t="shared" si="3"/>
        <v>-4.579792649363039</v>
      </c>
      <c r="L13" s="84">
        <v>285759065</v>
      </c>
      <c r="M13" s="85">
        <v>301853063</v>
      </c>
      <c r="N13" s="32">
        <f t="shared" si="4"/>
        <v>0.10554275854730978</v>
      </c>
      <c r="O13" s="31">
        <f t="shared" si="5"/>
        <v>-1.9162631455556904</v>
      </c>
      <c r="P13" s="6"/>
      <c r="Q13" s="33"/>
    </row>
    <row r="14" spans="1:17" ht="12.75">
      <c r="A14" s="3"/>
      <c r="B14" s="29" t="s">
        <v>21</v>
      </c>
      <c r="C14" s="63">
        <v>4000011</v>
      </c>
      <c r="D14" s="64">
        <v>5000000</v>
      </c>
      <c r="E14" s="65">
        <f t="shared" si="0"/>
        <v>999989</v>
      </c>
      <c r="F14" s="63">
        <v>4500011</v>
      </c>
      <c r="G14" s="64">
        <v>5300000</v>
      </c>
      <c r="H14" s="65">
        <f t="shared" si="1"/>
        <v>799989</v>
      </c>
      <c r="I14" s="65">
        <v>5618000</v>
      </c>
      <c r="J14" s="30">
        <f t="shared" si="2"/>
        <v>24.99965625094531</v>
      </c>
      <c r="K14" s="31">
        <f t="shared" si="3"/>
        <v>17.777489877246964</v>
      </c>
      <c r="L14" s="84">
        <v>285759065</v>
      </c>
      <c r="M14" s="85">
        <v>301853063</v>
      </c>
      <c r="N14" s="32">
        <f t="shared" si="4"/>
        <v>0.3499413045741874</v>
      </c>
      <c r="O14" s="31">
        <f t="shared" si="5"/>
        <v>0.2650259672866066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285759065</v>
      </c>
      <c r="M15" s="85">
        <v>301853063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5000000</v>
      </c>
      <c r="D16" s="64">
        <v>8064000</v>
      </c>
      <c r="E16" s="65">
        <f t="shared" si="0"/>
        <v>3064000</v>
      </c>
      <c r="F16" s="63">
        <v>5500000</v>
      </c>
      <c r="G16" s="64">
        <v>8567000</v>
      </c>
      <c r="H16" s="65">
        <f t="shared" si="1"/>
        <v>3067000</v>
      </c>
      <c r="I16" s="65">
        <v>9084820</v>
      </c>
      <c r="J16" s="30">
        <f t="shared" si="2"/>
        <v>61.28</v>
      </c>
      <c r="K16" s="31">
        <f t="shared" si="3"/>
        <v>55.76363636363636</v>
      </c>
      <c r="L16" s="84">
        <v>285759065</v>
      </c>
      <c r="M16" s="85">
        <v>301853063</v>
      </c>
      <c r="N16" s="32">
        <f t="shared" si="4"/>
        <v>1.0722319517667795</v>
      </c>
      <c r="O16" s="31">
        <f t="shared" si="5"/>
        <v>1.0160572728725301</v>
      </c>
      <c r="P16" s="6"/>
      <c r="Q16" s="33"/>
    </row>
    <row r="17" spans="1:17" ht="12.75">
      <c r="A17" s="3"/>
      <c r="B17" s="29" t="s">
        <v>23</v>
      </c>
      <c r="C17" s="63">
        <v>174426736</v>
      </c>
      <c r="D17" s="64">
        <v>158609267</v>
      </c>
      <c r="E17" s="65">
        <f t="shared" si="0"/>
        <v>-15817469</v>
      </c>
      <c r="F17" s="63">
        <v>181028491</v>
      </c>
      <c r="G17" s="64">
        <v>167469906</v>
      </c>
      <c r="H17" s="65">
        <f t="shared" si="1"/>
        <v>-13558585</v>
      </c>
      <c r="I17" s="65">
        <v>173059094</v>
      </c>
      <c r="J17" s="42">
        <f t="shared" si="2"/>
        <v>-9.068259466828525</v>
      </c>
      <c r="K17" s="31">
        <f t="shared" si="3"/>
        <v>-7.489751986056162</v>
      </c>
      <c r="L17" s="88">
        <v>285759065</v>
      </c>
      <c r="M17" s="85">
        <v>301853063</v>
      </c>
      <c r="N17" s="32">
        <f t="shared" si="4"/>
        <v>-5.535246624634638</v>
      </c>
      <c r="O17" s="31">
        <f t="shared" si="5"/>
        <v>-4.491783142846558</v>
      </c>
      <c r="P17" s="6"/>
      <c r="Q17" s="33"/>
    </row>
    <row r="18" spans="1:17" ht="16.5">
      <c r="A18" s="3"/>
      <c r="B18" s="34" t="s">
        <v>24</v>
      </c>
      <c r="C18" s="66">
        <f>SUM(C13:C17)</f>
        <v>297210947</v>
      </c>
      <c r="D18" s="67">
        <v>285759065</v>
      </c>
      <c r="E18" s="68">
        <f t="shared" si="0"/>
        <v>-11451882</v>
      </c>
      <c r="F18" s="66">
        <f>SUM(F13:F17)</f>
        <v>317328958</v>
      </c>
      <c r="G18" s="67">
        <v>301853063</v>
      </c>
      <c r="H18" s="68">
        <f t="shared" si="1"/>
        <v>-15475895</v>
      </c>
      <c r="I18" s="68">
        <v>316602972</v>
      </c>
      <c r="J18" s="43">
        <f t="shared" si="2"/>
        <v>-3.853115814068585</v>
      </c>
      <c r="K18" s="36">
        <f t="shared" si="3"/>
        <v>-4.876924910206273</v>
      </c>
      <c r="L18" s="89">
        <v>285759065</v>
      </c>
      <c r="M18" s="87">
        <v>301853063</v>
      </c>
      <c r="N18" s="37">
        <f t="shared" si="4"/>
        <v>-4.007530609746361</v>
      </c>
      <c r="O18" s="36">
        <f t="shared" si="5"/>
        <v>-5.126963048243112</v>
      </c>
      <c r="P18" s="6"/>
      <c r="Q18" s="38"/>
    </row>
    <row r="19" spans="1:17" ht="16.5">
      <c r="A19" s="44"/>
      <c r="B19" s="45" t="s">
        <v>25</v>
      </c>
      <c r="C19" s="72">
        <f>C11-C18</f>
        <v>-9910457</v>
      </c>
      <c r="D19" s="73">
        <v>586966</v>
      </c>
      <c r="E19" s="74">
        <f t="shared" si="0"/>
        <v>10497423</v>
      </c>
      <c r="F19" s="75">
        <f>F11-F18</f>
        <v>-16359239</v>
      </c>
      <c r="G19" s="76">
        <v>-49439</v>
      </c>
      <c r="H19" s="77">
        <f t="shared" si="1"/>
        <v>16309800</v>
      </c>
      <c r="I19" s="77">
        <v>-461116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89134150</v>
      </c>
      <c r="M22" s="85">
        <v>77451120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32635000</v>
      </c>
      <c r="D23" s="64">
        <v>43602000</v>
      </c>
      <c r="E23" s="65">
        <f t="shared" si="0"/>
        <v>10967000</v>
      </c>
      <c r="F23" s="63">
        <v>34919451</v>
      </c>
      <c r="G23" s="64">
        <v>28548120</v>
      </c>
      <c r="H23" s="65">
        <f t="shared" si="1"/>
        <v>-6371331</v>
      </c>
      <c r="I23" s="65">
        <v>30081007</v>
      </c>
      <c r="J23" s="30">
        <f t="shared" si="2"/>
        <v>33.60502527960778</v>
      </c>
      <c r="K23" s="31">
        <f t="shared" si="3"/>
        <v>-18.245793726825774</v>
      </c>
      <c r="L23" s="84">
        <v>89134150</v>
      </c>
      <c r="M23" s="85">
        <v>77451120</v>
      </c>
      <c r="N23" s="32">
        <f t="shared" si="4"/>
        <v>12.303926160736372</v>
      </c>
      <c r="O23" s="31">
        <f t="shared" si="5"/>
        <v>-8.226260640259301</v>
      </c>
      <c r="P23" s="6"/>
      <c r="Q23" s="33"/>
    </row>
    <row r="24" spans="1:17" ht="12.75">
      <c r="A24" s="7"/>
      <c r="B24" s="29" t="s">
        <v>29</v>
      </c>
      <c r="C24" s="63">
        <v>48283200</v>
      </c>
      <c r="D24" s="64">
        <v>45532150</v>
      </c>
      <c r="E24" s="65">
        <f t="shared" si="0"/>
        <v>-2751050</v>
      </c>
      <c r="F24" s="63">
        <v>51846530</v>
      </c>
      <c r="G24" s="64">
        <v>48903000</v>
      </c>
      <c r="H24" s="65">
        <f t="shared" si="1"/>
        <v>-2943530</v>
      </c>
      <c r="I24" s="65">
        <v>51662460</v>
      </c>
      <c r="J24" s="30">
        <f t="shared" si="2"/>
        <v>-5.697737515326242</v>
      </c>
      <c r="K24" s="31">
        <f t="shared" si="3"/>
        <v>-5.67739056017828</v>
      </c>
      <c r="L24" s="84">
        <v>89134150</v>
      </c>
      <c r="M24" s="85">
        <v>77451120</v>
      </c>
      <c r="N24" s="32">
        <f t="shared" si="4"/>
        <v>-3.0864152516179266</v>
      </c>
      <c r="O24" s="31">
        <f t="shared" si="5"/>
        <v>-3.8005002380856467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89134150</v>
      </c>
      <c r="M25" s="85">
        <v>77451120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80918200</v>
      </c>
      <c r="D26" s="67">
        <v>89134150</v>
      </c>
      <c r="E26" s="68">
        <f t="shared" si="0"/>
        <v>8215950</v>
      </c>
      <c r="F26" s="66">
        <f>SUM(F22:F24)</f>
        <v>86765981</v>
      </c>
      <c r="G26" s="67">
        <v>77451120</v>
      </c>
      <c r="H26" s="68">
        <f t="shared" si="1"/>
        <v>-9314861</v>
      </c>
      <c r="I26" s="68">
        <v>81743467</v>
      </c>
      <c r="J26" s="43">
        <f t="shared" si="2"/>
        <v>10.153401830490544</v>
      </c>
      <c r="K26" s="36">
        <f t="shared" si="3"/>
        <v>-10.735614226501974</v>
      </c>
      <c r="L26" s="89">
        <v>89134150</v>
      </c>
      <c r="M26" s="87">
        <v>77451120</v>
      </c>
      <c r="N26" s="37">
        <f t="shared" si="4"/>
        <v>9.217510909118447</v>
      </c>
      <c r="O26" s="36">
        <f t="shared" si="5"/>
        <v>-12.026760878344948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9000000</v>
      </c>
      <c r="E28" s="65">
        <f t="shared" si="0"/>
        <v>9000000</v>
      </c>
      <c r="F28" s="63">
        <v>0</v>
      </c>
      <c r="G28" s="64">
        <v>9360000</v>
      </c>
      <c r="H28" s="65">
        <f t="shared" si="1"/>
        <v>9360000</v>
      </c>
      <c r="I28" s="65">
        <v>9741600</v>
      </c>
      <c r="J28" s="30">
        <f t="shared" si="2"/>
        <v>0</v>
      </c>
      <c r="K28" s="31">
        <f t="shared" si="3"/>
        <v>0</v>
      </c>
      <c r="L28" s="84">
        <v>89134150</v>
      </c>
      <c r="M28" s="85">
        <v>77451120</v>
      </c>
      <c r="N28" s="32">
        <f t="shared" si="4"/>
        <v>10.097140097257897</v>
      </c>
      <c r="O28" s="31">
        <f t="shared" si="5"/>
        <v>12.085041507469485</v>
      </c>
      <c r="P28" s="6"/>
      <c r="Q28" s="33"/>
    </row>
    <row r="29" spans="1:17" ht="12.75">
      <c r="A29" s="7"/>
      <c r="B29" s="29" t="s">
        <v>33</v>
      </c>
      <c r="C29" s="63">
        <v>9148382</v>
      </c>
      <c r="D29" s="64">
        <v>11232150</v>
      </c>
      <c r="E29" s="65">
        <f t="shared" si="0"/>
        <v>2083768</v>
      </c>
      <c r="F29" s="63">
        <v>9804891</v>
      </c>
      <c r="G29" s="64">
        <v>10637000</v>
      </c>
      <c r="H29" s="65">
        <f t="shared" si="1"/>
        <v>832109</v>
      </c>
      <c r="I29" s="65">
        <v>11100500</v>
      </c>
      <c r="J29" s="30">
        <f t="shared" si="2"/>
        <v>22.777448514939582</v>
      </c>
      <c r="K29" s="31">
        <f t="shared" si="3"/>
        <v>8.486672620837906</v>
      </c>
      <c r="L29" s="84">
        <v>89134150</v>
      </c>
      <c r="M29" s="85">
        <v>77451120</v>
      </c>
      <c r="N29" s="32">
        <f t="shared" si="4"/>
        <v>2.3377886029092103</v>
      </c>
      <c r="O29" s="31">
        <f t="shared" si="5"/>
        <v>1.0743666456986032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89134150</v>
      </c>
      <c r="M30" s="85">
        <v>77451120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12411764</v>
      </c>
      <c r="D31" s="64">
        <v>32700000</v>
      </c>
      <c r="E31" s="65">
        <f t="shared" si="0"/>
        <v>20288236</v>
      </c>
      <c r="F31" s="63">
        <v>13312832</v>
      </c>
      <c r="G31" s="64">
        <v>22472000</v>
      </c>
      <c r="H31" s="65">
        <f t="shared" si="1"/>
        <v>9159168</v>
      </c>
      <c r="I31" s="65">
        <v>23820320</v>
      </c>
      <c r="J31" s="30">
        <f t="shared" si="2"/>
        <v>163.45973062330222</v>
      </c>
      <c r="K31" s="31">
        <f t="shared" si="3"/>
        <v>68.79954618220977</v>
      </c>
      <c r="L31" s="84">
        <v>89134150</v>
      </c>
      <c r="M31" s="85">
        <v>77451120</v>
      </c>
      <c r="N31" s="32">
        <f t="shared" si="4"/>
        <v>22.76146235758124</v>
      </c>
      <c r="O31" s="31">
        <f t="shared" si="5"/>
        <v>11.825739898919474</v>
      </c>
      <c r="P31" s="6"/>
      <c r="Q31" s="33"/>
    </row>
    <row r="32" spans="1:17" ht="12.75">
      <c r="A32" s="7"/>
      <c r="B32" s="29" t="s">
        <v>36</v>
      </c>
      <c r="C32" s="63">
        <v>59358054</v>
      </c>
      <c r="D32" s="64">
        <v>36202000</v>
      </c>
      <c r="E32" s="65">
        <f t="shared" si="0"/>
        <v>-23156054</v>
      </c>
      <c r="F32" s="63">
        <v>63648258</v>
      </c>
      <c r="G32" s="64">
        <v>34982120</v>
      </c>
      <c r="H32" s="65">
        <f t="shared" si="1"/>
        <v>-28666138</v>
      </c>
      <c r="I32" s="65">
        <v>37081047</v>
      </c>
      <c r="J32" s="30">
        <f t="shared" si="2"/>
        <v>-39.01080382453239</v>
      </c>
      <c r="K32" s="31">
        <f t="shared" si="3"/>
        <v>-45.03837009961843</v>
      </c>
      <c r="L32" s="84">
        <v>89134150</v>
      </c>
      <c r="M32" s="85">
        <v>77451120</v>
      </c>
      <c r="N32" s="32">
        <f t="shared" si="4"/>
        <v>-25.9788801486299</v>
      </c>
      <c r="O32" s="31">
        <f t="shared" si="5"/>
        <v>-37.011908930432504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80918200</v>
      </c>
      <c r="D33" s="82">
        <v>89134150</v>
      </c>
      <c r="E33" s="83">
        <f t="shared" si="0"/>
        <v>8215950</v>
      </c>
      <c r="F33" s="81">
        <f>SUM(F28:F32)</f>
        <v>86765981</v>
      </c>
      <c r="G33" s="82">
        <v>77451120</v>
      </c>
      <c r="H33" s="83">
        <f t="shared" si="1"/>
        <v>-9314861</v>
      </c>
      <c r="I33" s="83">
        <v>81743467</v>
      </c>
      <c r="J33" s="58">
        <f t="shared" si="2"/>
        <v>10.153401830490544</v>
      </c>
      <c r="K33" s="59">
        <f t="shared" si="3"/>
        <v>-10.735614226501974</v>
      </c>
      <c r="L33" s="96">
        <v>89134150</v>
      </c>
      <c r="M33" s="97">
        <v>77451120</v>
      </c>
      <c r="N33" s="60">
        <f t="shared" si="4"/>
        <v>9.217510909118447</v>
      </c>
      <c r="O33" s="59">
        <f t="shared" si="5"/>
        <v>-12.026760878344948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31714420</v>
      </c>
      <c r="D8" s="64">
        <v>44358526</v>
      </c>
      <c r="E8" s="65">
        <f>($D8-$C8)</f>
        <v>12644106</v>
      </c>
      <c r="F8" s="63">
        <v>33426999</v>
      </c>
      <c r="G8" s="64">
        <v>46399019</v>
      </c>
      <c r="H8" s="65">
        <f>($G8-$F8)</f>
        <v>12972020</v>
      </c>
      <c r="I8" s="65">
        <v>48486973</v>
      </c>
      <c r="J8" s="30">
        <f>IF($C8=0,0,($E8/$C8)*100)</f>
        <v>39.868633889568216</v>
      </c>
      <c r="K8" s="31">
        <f>IF($F8=0,0,($H8/$F8)*100)</f>
        <v>38.807013456397925</v>
      </c>
      <c r="L8" s="84">
        <v>358672377</v>
      </c>
      <c r="M8" s="85">
        <v>364571035</v>
      </c>
      <c r="N8" s="32">
        <f>IF($L8=0,0,($E8/$L8)*100)</f>
        <v>3.5252522387582697</v>
      </c>
      <c r="O8" s="31">
        <f>IF($M8=0,0,($H8/$M8)*100)</f>
        <v>3.5581597973080887</v>
      </c>
      <c r="P8" s="6"/>
      <c r="Q8" s="33"/>
    </row>
    <row r="9" spans="1:17" ht="12.75">
      <c r="A9" s="3"/>
      <c r="B9" s="29" t="s">
        <v>16</v>
      </c>
      <c r="C9" s="63">
        <v>174348150</v>
      </c>
      <c r="D9" s="64">
        <v>198497933</v>
      </c>
      <c r="E9" s="65">
        <f>($D9-$C9)</f>
        <v>24149783</v>
      </c>
      <c r="F9" s="63">
        <v>184996097</v>
      </c>
      <c r="G9" s="64">
        <v>205961753</v>
      </c>
      <c r="H9" s="65">
        <f>($G9-$F9)</f>
        <v>20965656</v>
      </c>
      <c r="I9" s="65">
        <v>220147858</v>
      </c>
      <c r="J9" s="30">
        <f>IF($C9=0,0,($E9/$C9)*100)</f>
        <v>13.851470749761324</v>
      </c>
      <c r="K9" s="31">
        <f>IF($F9=0,0,($H9/$F9)*100)</f>
        <v>11.333026123248427</v>
      </c>
      <c r="L9" s="84">
        <v>358672377</v>
      </c>
      <c r="M9" s="85">
        <v>364571035</v>
      </c>
      <c r="N9" s="32">
        <f>IF($L9=0,0,($E9/$L9)*100)</f>
        <v>6.733103675837294</v>
      </c>
      <c r="O9" s="31">
        <f>IF($M9=0,0,($H9/$M9)*100)</f>
        <v>5.750773919820591</v>
      </c>
      <c r="P9" s="6"/>
      <c r="Q9" s="33"/>
    </row>
    <row r="10" spans="1:17" ht="12.75">
      <c r="A10" s="3"/>
      <c r="B10" s="29" t="s">
        <v>17</v>
      </c>
      <c r="C10" s="63">
        <v>118407831</v>
      </c>
      <c r="D10" s="64">
        <v>115815918</v>
      </c>
      <c r="E10" s="65">
        <f aca="true" t="shared" si="0" ref="E10:E33">($D10-$C10)</f>
        <v>-2591913</v>
      </c>
      <c r="F10" s="63">
        <v>126937709</v>
      </c>
      <c r="G10" s="64">
        <v>112210263</v>
      </c>
      <c r="H10" s="65">
        <f aca="true" t="shared" si="1" ref="H10:H33">($G10-$F10)</f>
        <v>-14727446</v>
      </c>
      <c r="I10" s="65">
        <v>117699457</v>
      </c>
      <c r="J10" s="30">
        <f aca="true" t="shared" si="2" ref="J10:J33">IF($C10=0,0,($E10/$C10)*100)</f>
        <v>-2.1889709304784075</v>
      </c>
      <c r="K10" s="31">
        <f aca="true" t="shared" si="3" ref="K10:K33">IF($F10=0,0,($H10/$F10)*100)</f>
        <v>-11.602104777233691</v>
      </c>
      <c r="L10" s="84">
        <v>358672377</v>
      </c>
      <c r="M10" s="85">
        <v>364571035</v>
      </c>
      <c r="N10" s="32">
        <f aca="true" t="shared" si="4" ref="N10:N33">IF($L10=0,0,($E10/$L10)*100)</f>
        <v>-0.7226408182529206</v>
      </c>
      <c r="O10" s="31">
        <f aca="true" t="shared" si="5" ref="O10:O33">IF($M10=0,0,($H10/$M10)*100)</f>
        <v>-4.039664313979305</v>
      </c>
      <c r="P10" s="6"/>
      <c r="Q10" s="33"/>
    </row>
    <row r="11" spans="1:17" ht="16.5">
      <c r="A11" s="7"/>
      <c r="B11" s="34" t="s">
        <v>18</v>
      </c>
      <c r="C11" s="66">
        <f>SUM(C8:C10)</f>
        <v>324470401</v>
      </c>
      <c r="D11" s="67">
        <v>358672377</v>
      </c>
      <c r="E11" s="68">
        <f t="shared" si="0"/>
        <v>34201976</v>
      </c>
      <c r="F11" s="66">
        <f>SUM(F8:F10)</f>
        <v>345360805</v>
      </c>
      <c r="G11" s="67">
        <v>364571035</v>
      </c>
      <c r="H11" s="68">
        <f t="shared" si="1"/>
        <v>19210230</v>
      </c>
      <c r="I11" s="68">
        <v>386334288</v>
      </c>
      <c r="J11" s="35">
        <f t="shared" si="2"/>
        <v>10.540861630087486</v>
      </c>
      <c r="K11" s="36">
        <f t="shared" si="3"/>
        <v>5.562365422445665</v>
      </c>
      <c r="L11" s="86">
        <v>358672377</v>
      </c>
      <c r="M11" s="87">
        <v>364571035</v>
      </c>
      <c r="N11" s="37">
        <f t="shared" si="4"/>
        <v>9.535715096342644</v>
      </c>
      <c r="O11" s="36">
        <f t="shared" si="5"/>
        <v>5.269269403149375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75825156</v>
      </c>
      <c r="D13" s="64">
        <v>73078375</v>
      </c>
      <c r="E13" s="65">
        <f t="shared" si="0"/>
        <v>-2746781</v>
      </c>
      <c r="F13" s="63">
        <v>81132916</v>
      </c>
      <c r="G13" s="64">
        <v>76503914</v>
      </c>
      <c r="H13" s="65">
        <f t="shared" si="1"/>
        <v>-4629002</v>
      </c>
      <c r="I13" s="65">
        <v>81285408</v>
      </c>
      <c r="J13" s="30">
        <f t="shared" si="2"/>
        <v>-3.622519418225793</v>
      </c>
      <c r="K13" s="31">
        <f t="shared" si="3"/>
        <v>-5.7054549845096165</v>
      </c>
      <c r="L13" s="84">
        <v>320038389</v>
      </c>
      <c r="M13" s="85">
        <v>337359221</v>
      </c>
      <c r="N13" s="32">
        <f t="shared" si="4"/>
        <v>-0.8582661000708887</v>
      </c>
      <c r="O13" s="31">
        <f t="shared" si="5"/>
        <v>-1.3721284944513195</v>
      </c>
      <c r="P13" s="6"/>
      <c r="Q13" s="33"/>
    </row>
    <row r="14" spans="1:17" ht="12.75">
      <c r="A14" s="3"/>
      <c r="B14" s="29" t="s">
        <v>21</v>
      </c>
      <c r="C14" s="63">
        <v>84944787</v>
      </c>
      <c r="D14" s="64">
        <v>98673178</v>
      </c>
      <c r="E14" s="65">
        <f t="shared" si="0"/>
        <v>13728391</v>
      </c>
      <c r="F14" s="63">
        <v>89531805</v>
      </c>
      <c r="G14" s="64">
        <v>103468326</v>
      </c>
      <c r="H14" s="65">
        <f t="shared" si="1"/>
        <v>13936521</v>
      </c>
      <c r="I14" s="65">
        <v>110140281</v>
      </c>
      <c r="J14" s="30">
        <f t="shared" si="2"/>
        <v>16.16154620530157</v>
      </c>
      <c r="K14" s="31">
        <f t="shared" si="3"/>
        <v>15.56600026102456</v>
      </c>
      <c r="L14" s="84">
        <v>320038389</v>
      </c>
      <c r="M14" s="85">
        <v>337359221</v>
      </c>
      <c r="N14" s="32">
        <f t="shared" si="4"/>
        <v>4.289607582045416</v>
      </c>
      <c r="O14" s="31">
        <f t="shared" si="5"/>
        <v>4.131062716676121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320038389</v>
      </c>
      <c r="M15" s="85">
        <v>337359221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70929984</v>
      </c>
      <c r="D16" s="64">
        <v>55637352</v>
      </c>
      <c r="E16" s="65">
        <f t="shared" si="0"/>
        <v>-15292632</v>
      </c>
      <c r="F16" s="63">
        <v>74760203</v>
      </c>
      <c r="G16" s="64">
        <v>58530495</v>
      </c>
      <c r="H16" s="65">
        <f t="shared" si="1"/>
        <v>-16229708</v>
      </c>
      <c r="I16" s="65">
        <v>63739709</v>
      </c>
      <c r="J16" s="30">
        <f t="shared" si="2"/>
        <v>-21.56017968367228</v>
      </c>
      <c r="K16" s="31">
        <f t="shared" si="3"/>
        <v>-21.709020774060768</v>
      </c>
      <c r="L16" s="84">
        <v>320038389</v>
      </c>
      <c r="M16" s="85">
        <v>337359221</v>
      </c>
      <c r="N16" s="32">
        <f t="shared" si="4"/>
        <v>-4.778374259345494</v>
      </c>
      <c r="O16" s="31">
        <f t="shared" si="5"/>
        <v>-4.810809069303607</v>
      </c>
      <c r="P16" s="6"/>
      <c r="Q16" s="33"/>
    </row>
    <row r="17" spans="1:17" ht="12.75">
      <c r="A17" s="3"/>
      <c r="B17" s="29" t="s">
        <v>23</v>
      </c>
      <c r="C17" s="63">
        <v>125957129</v>
      </c>
      <c r="D17" s="64">
        <v>92649484</v>
      </c>
      <c r="E17" s="65">
        <f t="shared" si="0"/>
        <v>-33307645</v>
      </c>
      <c r="F17" s="63">
        <v>119175344</v>
      </c>
      <c r="G17" s="64">
        <v>98856486</v>
      </c>
      <c r="H17" s="65">
        <f t="shared" si="1"/>
        <v>-20318858</v>
      </c>
      <c r="I17" s="65">
        <v>104509743</v>
      </c>
      <c r="J17" s="42">
        <f t="shared" si="2"/>
        <v>-26.443636231181483</v>
      </c>
      <c r="K17" s="31">
        <f t="shared" si="3"/>
        <v>-17.049548436797462</v>
      </c>
      <c r="L17" s="88">
        <v>320038389</v>
      </c>
      <c r="M17" s="85">
        <v>337359221</v>
      </c>
      <c r="N17" s="32">
        <f t="shared" si="4"/>
        <v>-10.407390533390043</v>
      </c>
      <c r="O17" s="31">
        <f t="shared" si="5"/>
        <v>-6.022914666381684</v>
      </c>
      <c r="P17" s="6"/>
      <c r="Q17" s="33"/>
    </row>
    <row r="18" spans="1:17" ht="16.5">
      <c r="A18" s="3"/>
      <c r="B18" s="34" t="s">
        <v>24</v>
      </c>
      <c r="C18" s="66">
        <f>SUM(C13:C17)</f>
        <v>357657056</v>
      </c>
      <c r="D18" s="67">
        <v>320038389</v>
      </c>
      <c r="E18" s="68">
        <f t="shared" si="0"/>
        <v>-37618667</v>
      </c>
      <c r="F18" s="66">
        <f>SUM(F13:F17)</f>
        <v>364600268</v>
      </c>
      <c r="G18" s="67">
        <v>337359221</v>
      </c>
      <c r="H18" s="68">
        <f t="shared" si="1"/>
        <v>-27241047</v>
      </c>
      <c r="I18" s="68">
        <v>359675141</v>
      </c>
      <c r="J18" s="43">
        <f t="shared" si="2"/>
        <v>-10.518083278077421</v>
      </c>
      <c r="K18" s="36">
        <f t="shared" si="3"/>
        <v>-7.471482988597254</v>
      </c>
      <c r="L18" s="89">
        <v>320038389</v>
      </c>
      <c r="M18" s="87">
        <v>337359221</v>
      </c>
      <c r="N18" s="37">
        <f t="shared" si="4"/>
        <v>-11.75442331076101</v>
      </c>
      <c r="O18" s="36">
        <f t="shared" si="5"/>
        <v>-8.07478951346049</v>
      </c>
      <c r="P18" s="6"/>
      <c r="Q18" s="38"/>
    </row>
    <row r="19" spans="1:17" ht="16.5">
      <c r="A19" s="44"/>
      <c r="B19" s="45" t="s">
        <v>25</v>
      </c>
      <c r="C19" s="72">
        <f>C11-C18</f>
        <v>-33186655</v>
      </c>
      <c r="D19" s="73">
        <v>38633988</v>
      </c>
      <c r="E19" s="74">
        <f t="shared" si="0"/>
        <v>71820643</v>
      </c>
      <c r="F19" s="75">
        <f>F11-F18</f>
        <v>-19239463</v>
      </c>
      <c r="G19" s="76">
        <v>27211814</v>
      </c>
      <c r="H19" s="77">
        <f t="shared" si="1"/>
        <v>46451277</v>
      </c>
      <c r="I19" s="77">
        <v>26659147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24882900</v>
      </c>
      <c r="M22" s="85">
        <v>27896351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459567133</v>
      </c>
      <c r="D23" s="64">
        <v>10800000</v>
      </c>
      <c r="E23" s="65">
        <f t="shared" si="0"/>
        <v>-448767133</v>
      </c>
      <c r="F23" s="63">
        <v>469158483</v>
      </c>
      <c r="G23" s="64">
        <v>13045000</v>
      </c>
      <c r="H23" s="65">
        <f t="shared" si="1"/>
        <v>-456113483</v>
      </c>
      <c r="I23" s="65">
        <v>8547000</v>
      </c>
      <c r="J23" s="30">
        <f t="shared" si="2"/>
        <v>-97.649962491987</v>
      </c>
      <c r="K23" s="31">
        <f t="shared" si="3"/>
        <v>-97.21948968788016</v>
      </c>
      <c r="L23" s="84">
        <v>24882900</v>
      </c>
      <c r="M23" s="85">
        <v>27896351</v>
      </c>
      <c r="N23" s="32">
        <f t="shared" si="4"/>
        <v>-1803.516201889651</v>
      </c>
      <c r="O23" s="31">
        <f t="shared" si="5"/>
        <v>-1635.0291943200746</v>
      </c>
      <c r="P23" s="6"/>
      <c r="Q23" s="33"/>
    </row>
    <row r="24" spans="1:17" ht="12.75">
      <c r="A24" s="7"/>
      <c r="B24" s="29" t="s">
        <v>29</v>
      </c>
      <c r="C24" s="63">
        <v>26695251</v>
      </c>
      <c r="D24" s="64">
        <v>14082900</v>
      </c>
      <c r="E24" s="65">
        <f t="shared" si="0"/>
        <v>-12612351</v>
      </c>
      <c r="F24" s="63">
        <v>30690300</v>
      </c>
      <c r="G24" s="64">
        <v>14851351</v>
      </c>
      <c r="H24" s="65">
        <f t="shared" si="1"/>
        <v>-15838949</v>
      </c>
      <c r="I24" s="65">
        <v>15485000</v>
      </c>
      <c r="J24" s="30">
        <f t="shared" si="2"/>
        <v>-47.24567302251626</v>
      </c>
      <c r="K24" s="31">
        <f t="shared" si="3"/>
        <v>-51.60897417099214</v>
      </c>
      <c r="L24" s="84">
        <v>24882900</v>
      </c>
      <c r="M24" s="85">
        <v>27896351</v>
      </c>
      <c r="N24" s="32">
        <f t="shared" si="4"/>
        <v>-50.68682106989137</v>
      </c>
      <c r="O24" s="31">
        <f t="shared" si="5"/>
        <v>-56.77785241517789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24882900</v>
      </c>
      <c r="M25" s="85">
        <v>27896351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486262384</v>
      </c>
      <c r="D26" s="67">
        <v>24882900</v>
      </c>
      <c r="E26" s="68">
        <f t="shared" si="0"/>
        <v>-461379484</v>
      </c>
      <c r="F26" s="66">
        <f>SUM(F22:F24)</f>
        <v>499848783</v>
      </c>
      <c r="G26" s="67">
        <v>27896351</v>
      </c>
      <c r="H26" s="68">
        <f t="shared" si="1"/>
        <v>-471952432</v>
      </c>
      <c r="I26" s="68">
        <v>24032000</v>
      </c>
      <c r="J26" s="43">
        <f t="shared" si="2"/>
        <v>-94.88282441357832</v>
      </c>
      <c r="K26" s="36">
        <f t="shared" si="3"/>
        <v>-94.41904192852661</v>
      </c>
      <c r="L26" s="89">
        <v>24882900</v>
      </c>
      <c r="M26" s="87">
        <v>27896351</v>
      </c>
      <c r="N26" s="37">
        <f t="shared" si="4"/>
        <v>-1854.2030229595425</v>
      </c>
      <c r="O26" s="36">
        <f t="shared" si="5"/>
        <v>-1691.8070467352522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24882900</v>
      </c>
      <c r="M28" s="85">
        <v>27896351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147393956</v>
      </c>
      <c r="D29" s="64">
        <v>0</v>
      </c>
      <c r="E29" s="65">
        <f t="shared" si="0"/>
        <v>-147393956</v>
      </c>
      <c r="F29" s="63">
        <v>156295077</v>
      </c>
      <c r="G29" s="64">
        <v>10546200</v>
      </c>
      <c r="H29" s="65">
        <f t="shared" si="1"/>
        <v>-145748877</v>
      </c>
      <c r="I29" s="65">
        <v>0</v>
      </c>
      <c r="J29" s="30">
        <f t="shared" si="2"/>
        <v>-100</v>
      </c>
      <c r="K29" s="31">
        <f t="shared" si="3"/>
        <v>-93.25237864017943</v>
      </c>
      <c r="L29" s="84">
        <v>24882900</v>
      </c>
      <c r="M29" s="85">
        <v>27896351</v>
      </c>
      <c r="N29" s="32">
        <f t="shared" si="4"/>
        <v>-592.3503932419453</v>
      </c>
      <c r="O29" s="31">
        <f t="shared" si="5"/>
        <v>-522.4657411286515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24882900</v>
      </c>
      <c r="M30" s="85">
        <v>27896351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375770598</v>
      </c>
      <c r="D31" s="64">
        <v>10185099</v>
      </c>
      <c r="E31" s="65">
        <f t="shared" si="0"/>
        <v>-365585499</v>
      </c>
      <c r="F31" s="63">
        <v>404507850</v>
      </c>
      <c r="G31" s="64">
        <v>550863</v>
      </c>
      <c r="H31" s="65">
        <f t="shared" si="1"/>
        <v>-403956987</v>
      </c>
      <c r="I31" s="65">
        <v>15485000</v>
      </c>
      <c r="J31" s="30">
        <f t="shared" si="2"/>
        <v>-97.28954339317414</v>
      </c>
      <c r="K31" s="31">
        <f t="shared" si="3"/>
        <v>-99.86381895926122</v>
      </c>
      <c r="L31" s="84">
        <v>24882900</v>
      </c>
      <c r="M31" s="85">
        <v>27896351</v>
      </c>
      <c r="N31" s="32">
        <f t="shared" si="4"/>
        <v>-1469.2238404687555</v>
      </c>
      <c r="O31" s="31">
        <f t="shared" si="5"/>
        <v>-1448.0638955252607</v>
      </c>
      <c r="P31" s="6"/>
      <c r="Q31" s="33"/>
    </row>
    <row r="32" spans="1:17" ht="12.75">
      <c r="A32" s="7"/>
      <c r="B32" s="29" t="s">
        <v>36</v>
      </c>
      <c r="C32" s="63">
        <v>-36902170</v>
      </c>
      <c r="D32" s="64">
        <v>14697801</v>
      </c>
      <c r="E32" s="65">
        <f t="shared" si="0"/>
        <v>51599971</v>
      </c>
      <c r="F32" s="63">
        <v>-60954144</v>
      </c>
      <c r="G32" s="64">
        <v>16799288</v>
      </c>
      <c r="H32" s="65">
        <f t="shared" si="1"/>
        <v>77753432</v>
      </c>
      <c r="I32" s="65">
        <v>8547000</v>
      </c>
      <c r="J32" s="30">
        <f t="shared" si="2"/>
        <v>-139.8290967712739</v>
      </c>
      <c r="K32" s="31">
        <f t="shared" si="3"/>
        <v>-127.56053468653418</v>
      </c>
      <c r="L32" s="84">
        <v>24882900</v>
      </c>
      <c r="M32" s="85">
        <v>27896351</v>
      </c>
      <c r="N32" s="32">
        <f t="shared" si="4"/>
        <v>207.3712107511584</v>
      </c>
      <c r="O32" s="31">
        <f t="shared" si="5"/>
        <v>278.72258991866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486262384</v>
      </c>
      <c r="D33" s="82">
        <v>24882900</v>
      </c>
      <c r="E33" s="83">
        <f t="shared" si="0"/>
        <v>-461379484</v>
      </c>
      <c r="F33" s="81">
        <f>SUM(F28:F32)</f>
        <v>499848783</v>
      </c>
      <c r="G33" s="82">
        <v>27896351</v>
      </c>
      <c r="H33" s="83">
        <f t="shared" si="1"/>
        <v>-471952432</v>
      </c>
      <c r="I33" s="83">
        <v>24032000</v>
      </c>
      <c r="J33" s="58">
        <f t="shared" si="2"/>
        <v>-94.88282441357832</v>
      </c>
      <c r="K33" s="59">
        <f t="shared" si="3"/>
        <v>-94.41904192852661</v>
      </c>
      <c r="L33" s="96">
        <v>24882900</v>
      </c>
      <c r="M33" s="97">
        <v>27896351</v>
      </c>
      <c r="N33" s="60">
        <f t="shared" si="4"/>
        <v>-1854.2030229595425</v>
      </c>
      <c r="O33" s="59">
        <f t="shared" si="5"/>
        <v>-1691.8070467352522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29058072</v>
      </c>
      <c r="D8" s="64">
        <v>33272740</v>
      </c>
      <c r="E8" s="65">
        <f>($D8-$C8)</f>
        <v>4214668</v>
      </c>
      <c r="F8" s="63">
        <v>32297845</v>
      </c>
      <c r="G8" s="64">
        <v>29058072</v>
      </c>
      <c r="H8" s="65">
        <f>($G8-$F8)</f>
        <v>-3239773</v>
      </c>
      <c r="I8" s="65">
        <v>32297845</v>
      </c>
      <c r="J8" s="30">
        <f>IF($C8=0,0,($E8/$C8)*100)</f>
        <v>14.504293333707757</v>
      </c>
      <c r="K8" s="31">
        <f>IF($F8=0,0,($H8/$F8)*100)</f>
        <v>-10.030926211950055</v>
      </c>
      <c r="L8" s="84">
        <v>172557790</v>
      </c>
      <c r="M8" s="85">
        <v>165875335</v>
      </c>
      <c r="N8" s="32">
        <f>IF($L8=0,0,($E8/$L8)*100)</f>
        <v>2.4424675350791176</v>
      </c>
      <c r="O8" s="31">
        <f>IF($M8=0,0,($H8/$M8)*100)</f>
        <v>-1.953137276256292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172557790</v>
      </c>
      <c r="M9" s="85">
        <v>165875335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142507946</v>
      </c>
      <c r="D10" s="64">
        <v>139285050</v>
      </c>
      <c r="E10" s="65">
        <f aca="true" t="shared" si="0" ref="E10:E33">($D10-$C10)</f>
        <v>-3222896</v>
      </c>
      <c r="F10" s="63">
        <v>153707546</v>
      </c>
      <c r="G10" s="64">
        <v>136817263</v>
      </c>
      <c r="H10" s="65">
        <f aca="true" t="shared" si="1" ref="H10:H33">($G10-$F10)</f>
        <v>-16890283</v>
      </c>
      <c r="I10" s="65">
        <v>145545847</v>
      </c>
      <c r="J10" s="30">
        <f aca="true" t="shared" si="2" ref="J10:J33">IF($C10=0,0,($E10/$C10)*100)</f>
        <v>-2.2615552960113536</v>
      </c>
      <c r="K10" s="31">
        <f aca="true" t="shared" si="3" ref="K10:K33">IF($F10=0,0,($H10/$F10)*100)</f>
        <v>-10.988584125856775</v>
      </c>
      <c r="L10" s="84">
        <v>172557790</v>
      </c>
      <c r="M10" s="85">
        <v>165875335</v>
      </c>
      <c r="N10" s="32">
        <f aca="true" t="shared" si="4" ref="N10:N33">IF($L10=0,0,($E10/$L10)*100)</f>
        <v>-1.8677197940469685</v>
      </c>
      <c r="O10" s="31">
        <f aca="true" t="shared" si="5" ref="O10:O33">IF($M10=0,0,($H10/$M10)*100)</f>
        <v>-10.182516285498384</v>
      </c>
      <c r="P10" s="6"/>
      <c r="Q10" s="33"/>
    </row>
    <row r="11" spans="1:17" ht="16.5">
      <c r="A11" s="7"/>
      <c r="B11" s="34" t="s">
        <v>18</v>
      </c>
      <c r="C11" s="66">
        <f>SUM(C8:C10)</f>
        <v>171566018</v>
      </c>
      <c r="D11" s="67">
        <v>172557790</v>
      </c>
      <c r="E11" s="68">
        <f t="shared" si="0"/>
        <v>991772</v>
      </c>
      <c r="F11" s="66">
        <f>SUM(F8:F10)</f>
        <v>186005391</v>
      </c>
      <c r="G11" s="67">
        <v>165875335</v>
      </c>
      <c r="H11" s="68">
        <f t="shared" si="1"/>
        <v>-20130056</v>
      </c>
      <c r="I11" s="68">
        <v>177843692</v>
      </c>
      <c r="J11" s="35">
        <f t="shared" si="2"/>
        <v>0.5780701863698906</v>
      </c>
      <c r="K11" s="36">
        <f t="shared" si="3"/>
        <v>-10.822297080626013</v>
      </c>
      <c r="L11" s="86">
        <v>172557790</v>
      </c>
      <c r="M11" s="87">
        <v>165875335</v>
      </c>
      <c r="N11" s="37">
        <f t="shared" si="4"/>
        <v>0.5747477410321493</v>
      </c>
      <c r="O11" s="36">
        <f t="shared" si="5"/>
        <v>-12.135653561754674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47577808</v>
      </c>
      <c r="D13" s="64">
        <v>48134317</v>
      </c>
      <c r="E13" s="65">
        <f t="shared" si="0"/>
        <v>556509</v>
      </c>
      <c r="F13" s="63">
        <v>49787854</v>
      </c>
      <c r="G13" s="64">
        <v>49990618</v>
      </c>
      <c r="H13" s="65">
        <f t="shared" si="1"/>
        <v>202764</v>
      </c>
      <c r="I13" s="65">
        <v>52221389</v>
      </c>
      <c r="J13" s="30">
        <f t="shared" si="2"/>
        <v>1.1696818819395798</v>
      </c>
      <c r="K13" s="31">
        <f t="shared" si="3"/>
        <v>0.4072559544341879</v>
      </c>
      <c r="L13" s="84">
        <v>181432903</v>
      </c>
      <c r="M13" s="85">
        <v>181132727</v>
      </c>
      <c r="N13" s="32">
        <f t="shared" si="4"/>
        <v>0.3067299209780047</v>
      </c>
      <c r="O13" s="31">
        <f t="shared" si="5"/>
        <v>0.11194222234615836</v>
      </c>
      <c r="P13" s="6"/>
      <c r="Q13" s="33"/>
    </row>
    <row r="14" spans="1:17" ht="12.75">
      <c r="A14" s="3"/>
      <c r="B14" s="29" t="s">
        <v>21</v>
      </c>
      <c r="C14" s="63">
        <v>4500000</v>
      </c>
      <c r="D14" s="64">
        <v>5500000</v>
      </c>
      <c r="E14" s="65">
        <f t="shared" si="0"/>
        <v>1000000</v>
      </c>
      <c r="F14" s="63">
        <v>4000000</v>
      </c>
      <c r="G14" s="64">
        <v>5000000</v>
      </c>
      <c r="H14" s="65">
        <f t="shared" si="1"/>
        <v>1000000</v>
      </c>
      <c r="I14" s="65">
        <v>4800000</v>
      </c>
      <c r="J14" s="30">
        <f t="shared" si="2"/>
        <v>22.22222222222222</v>
      </c>
      <c r="K14" s="31">
        <f t="shared" si="3"/>
        <v>25</v>
      </c>
      <c r="L14" s="84">
        <v>181432903</v>
      </c>
      <c r="M14" s="85">
        <v>181132727</v>
      </c>
      <c r="N14" s="32">
        <f t="shared" si="4"/>
        <v>0.5511679433360551</v>
      </c>
      <c r="O14" s="31">
        <f t="shared" si="5"/>
        <v>0.552081347508228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181432903</v>
      </c>
      <c r="M15" s="85">
        <v>181132727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181432903</v>
      </c>
      <c r="M16" s="85">
        <v>181132727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146487986</v>
      </c>
      <c r="D17" s="64">
        <v>127798586</v>
      </c>
      <c r="E17" s="65">
        <f t="shared" si="0"/>
        <v>-18689400</v>
      </c>
      <c r="F17" s="63">
        <v>154075825</v>
      </c>
      <c r="G17" s="64">
        <v>126142109</v>
      </c>
      <c r="H17" s="65">
        <f t="shared" si="1"/>
        <v>-27933716</v>
      </c>
      <c r="I17" s="65">
        <v>126423314</v>
      </c>
      <c r="J17" s="42">
        <f t="shared" si="2"/>
        <v>-12.75831589356413</v>
      </c>
      <c r="K17" s="31">
        <f t="shared" si="3"/>
        <v>-18.12985002676442</v>
      </c>
      <c r="L17" s="88">
        <v>181432903</v>
      </c>
      <c r="M17" s="85">
        <v>181132727</v>
      </c>
      <c r="N17" s="32">
        <f t="shared" si="4"/>
        <v>-10.30099816018487</v>
      </c>
      <c r="O17" s="31">
        <f t="shared" si="5"/>
        <v>-15.42168357019215</v>
      </c>
      <c r="P17" s="6"/>
      <c r="Q17" s="33"/>
    </row>
    <row r="18" spans="1:17" ht="16.5">
      <c r="A18" s="3"/>
      <c r="B18" s="34" t="s">
        <v>24</v>
      </c>
      <c r="C18" s="66">
        <f>SUM(C13:C17)</f>
        <v>198565794</v>
      </c>
      <c r="D18" s="67">
        <v>181432903</v>
      </c>
      <c r="E18" s="68">
        <f t="shared" si="0"/>
        <v>-17132891</v>
      </c>
      <c r="F18" s="66">
        <f>SUM(F13:F17)</f>
        <v>207863679</v>
      </c>
      <c r="G18" s="67">
        <v>181132727</v>
      </c>
      <c r="H18" s="68">
        <f t="shared" si="1"/>
        <v>-26730952</v>
      </c>
      <c r="I18" s="68">
        <v>183444703</v>
      </c>
      <c r="J18" s="43">
        <f t="shared" si="2"/>
        <v>-8.628319437536156</v>
      </c>
      <c r="K18" s="36">
        <f t="shared" si="3"/>
        <v>-12.859847438762978</v>
      </c>
      <c r="L18" s="89">
        <v>181432903</v>
      </c>
      <c r="M18" s="87">
        <v>181132727</v>
      </c>
      <c r="N18" s="37">
        <f t="shared" si="4"/>
        <v>-9.44310029587081</v>
      </c>
      <c r="O18" s="36">
        <f t="shared" si="5"/>
        <v>-14.757660000337763</v>
      </c>
      <c r="P18" s="6"/>
      <c r="Q18" s="38"/>
    </row>
    <row r="19" spans="1:17" ht="16.5">
      <c r="A19" s="44"/>
      <c r="B19" s="45" t="s">
        <v>25</v>
      </c>
      <c r="C19" s="72">
        <f>C11-C18</f>
        <v>-26999776</v>
      </c>
      <c r="D19" s="73">
        <v>-8875113</v>
      </c>
      <c r="E19" s="74">
        <f t="shared" si="0"/>
        <v>18124663</v>
      </c>
      <c r="F19" s="75">
        <f>F11-F18</f>
        <v>-21858288</v>
      </c>
      <c r="G19" s="76">
        <v>-15257392</v>
      </c>
      <c r="H19" s="77">
        <f t="shared" si="1"/>
        <v>6600896</v>
      </c>
      <c r="I19" s="77">
        <v>-5601011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66185342</v>
      </c>
      <c r="M22" s="85">
        <v>32550045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9823000</v>
      </c>
      <c r="D23" s="64">
        <v>16603759</v>
      </c>
      <c r="E23" s="65">
        <f t="shared" si="0"/>
        <v>6780759</v>
      </c>
      <c r="F23" s="63">
        <v>10112380</v>
      </c>
      <c r="G23" s="64">
        <v>8800000</v>
      </c>
      <c r="H23" s="65">
        <f t="shared" si="1"/>
        <v>-1312380</v>
      </c>
      <c r="I23" s="65">
        <v>8800000</v>
      </c>
      <c r="J23" s="30">
        <f t="shared" si="2"/>
        <v>69.02941056703654</v>
      </c>
      <c r="K23" s="31">
        <f t="shared" si="3"/>
        <v>-12.977953755693516</v>
      </c>
      <c r="L23" s="84">
        <v>66185342</v>
      </c>
      <c r="M23" s="85">
        <v>32550045</v>
      </c>
      <c r="N23" s="32">
        <f t="shared" si="4"/>
        <v>10.245106839517426</v>
      </c>
      <c r="O23" s="31">
        <f t="shared" si="5"/>
        <v>-4.031883826888719</v>
      </c>
      <c r="P23" s="6"/>
      <c r="Q23" s="33"/>
    </row>
    <row r="24" spans="1:17" ht="12.75">
      <c r="A24" s="7"/>
      <c r="B24" s="29" t="s">
        <v>29</v>
      </c>
      <c r="C24" s="63">
        <v>31263386</v>
      </c>
      <c r="D24" s="64">
        <v>49581583</v>
      </c>
      <c r="E24" s="65">
        <f t="shared" si="0"/>
        <v>18318197</v>
      </c>
      <c r="F24" s="63">
        <v>16033764</v>
      </c>
      <c r="G24" s="64">
        <v>23750045</v>
      </c>
      <c r="H24" s="65">
        <f t="shared" si="1"/>
        <v>7716281</v>
      </c>
      <c r="I24" s="65">
        <v>25183495</v>
      </c>
      <c r="J24" s="30">
        <f t="shared" si="2"/>
        <v>58.59313191475805</v>
      </c>
      <c r="K24" s="31">
        <f t="shared" si="3"/>
        <v>48.125200046601655</v>
      </c>
      <c r="L24" s="84">
        <v>66185342</v>
      </c>
      <c r="M24" s="85">
        <v>32550045</v>
      </c>
      <c r="N24" s="32">
        <f t="shared" si="4"/>
        <v>27.677120713525966</v>
      </c>
      <c r="O24" s="31">
        <f t="shared" si="5"/>
        <v>23.705899638541204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66185342</v>
      </c>
      <c r="M25" s="85">
        <v>32550045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41086386</v>
      </c>
      <c r="D26" s="67">
        <v>66185342</v>
      </c>
      <c r="E26" s="68">
        <f t="shared" si="0"/>
        <v>25098956</v>
      </c>
      <c r="F26" s="66">
        <f>SUM(F22:F24)</f>
        <v>26146144</v>
      </c>
      <c r="G26" s="67">
        <v>32550045</v>
      </c>
      <c r="H26" s="68">
        <f t="shared" si="1"/>
        <v>6403901</v>
      </c>
      <c r="I26" s="68">
        <v>33983495</v>
      </c>
      <c r="J26" s="43">
        <f t="shared" si="2"/>
        <v>61.08825439161283</v>
      </c>
      <c r="K26" s="36">
        <f t="shared" si="3"/>
        <v>24.492716784547657</v>
      </c>
      <c r="L26" s="89">
        <v>66185342</v>
      </c>
      <c r="M26" s="87">
        <v>32550045</v>
      </c>
      <c r="N26" s="37">
        <f t="shared" si="4"/>
        <v>37.92222755304339</v>
      </c>
      <c r="O26" s="36">
        <f t="shared" si="5"/>
        <v>19.674015811652488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67685342</v>
      </c>
      <c r="M28" s="85">
        <v>33550045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19127168</v>
      </c>
      <c r="D29" s="64">
        <v>25686165</v>
      </c>
      <c r="E29" s="65">
        <f t="shared" si="0"/>
        <v>6558997</v>
      </c>
      <c r="F29" s="63">
        <v>9000000</v>
      </c>
      <c r="G29" s="64">
        <v>1694000</v>
      </c>
      <c r="H29" s="65">
        <f t="shared" si="1"/>
        <v>-7306000</v>
      </c>
      <c r="I29" s="65">
        <v>0</v>
      </c>
      <c r="J29" s="30">
        <f t="shared" si="2"/>
        <v>34.291521881336536</v>
      </c>
      <c r="K29" s="31">
        <f t="shared" si="3"/>
        <v>-81.17777777777778</v>
      </c>
      <c r="L29" s="84">
        <v>67685342</v>
      </c>
      <c r="M29" s="85">
        <v>33550045</v>
      </c>
      <c r="N29" s="32">
        <f t="shared" si="4"/>
        <v>9.69042455307384</v>
      </c>
      <c r="O29" s="31">
        <f t="shared" si="5"/>
        <v>-21.77642384682345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67685342</v>
      </c>
      <c r="M30" s="85">
        <v>33550045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17104365</v>
      </c>
      <c r="D31" s="64">
        <v>23370418</v>
      </c>
      <c r="E31" s="65">
        <f t="shared" si="0"/>
        <v>6266053</v>
      </c>
      <c r="F31" s="63">
        <v>16000000</v>
      </c>
      <c r="G31" s="64">
        <v>21510045</v>
      </c>
      <c r="H31" s="65">
        <f t="shared" si="1"/>
        <v>5510045</v>
      </c>
      <c r="I31" s="65">
        <v>7614045</v>
      </c>
      <c r="J31" s="30">
        <f t="shared" si="2"/>
        <v>36.63423342521047</v>
      </c>
      <c r="K31" s="31">
        <f t="shared" si="3"/>
        <v>34.43778125</v>
      </c>
      <c r="L31" s="84">
        <v>67685342</v>
      </c>
      <c r="M31" s="85">
        <v>33550045</v>
      </c>
      <c r="N31" s="32">
        <f t="shared" si="4"/>
        <v>9.257621834872312</v>
      </c>
      <c r="O31" s="31">
        <f t="shared" si="5"/>
        <v>16.42336098207916</v>
      </c>
      <c r="P31" s="6"/>
      <c r="Q31" s="33"/>
    </row>
    <row r="32" spans="1:17" ht="12.75">
      <c r="A32" s="7"/>
      <c r="B32" s="29" t="s">
        <v>36</v>
      </c>
      <c r="C32" s="63">
        <v>9854853</v>
      </c>
      <c r="D32" s="64">
        <v>18628759</v>
      </c>
      <c r="E32" s="65">
        <f t="shared" si="0"/>
        <v>8773906</v>
      </c>
      <c r="F32" s="63">
        <v>10146144</v>
      </c>
      <c r="G32" s="64">
        <v>10346000</v>
      </c>
      <c r="H32" s="65">
        <f t="shared" si="1"/>
        <v>199856</v>
      </c>
      <c r="I32" s="65">
        <v>10117840</v>
      </c>
      <c r="J32" s="30">
        <f t="shared" si="2"/>
        <v>89.03132294312253</v>
      </c>
      <c r="K32" s="31">
        <f t="shared" si="3"/>
        <v>1.969772950196646</v>
      </c>
      <c r="L32" s="84">
        <v>67685342</v>
      </c>
      <c r="M32" s="85">
        <v>33550045</v>
      </c>
      <c r="N32" s="32">
        <f t="shared" si="4"/>
        <v>12.962785945589223</v>
      </c>
      <c r="O32" s="31">
        <f t="shared" si="5"/>
        <v>0.5956951771599711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46086386</v>
      </c>
      <c r="D33" s="82">
        <v>67685342</v>
      </c>
      <c r="E33" s="83">
        <f t="shared" si="0"/>
        <v>21598956</v>
      </c>
      <c r="F33" s="81">
        <f>SUM(F28:F32)</f>
        <v>35146144</v>
      </c>
      <c r="G33" s="82">
        <v>33550045</v>
      </c>
      <c r="H33" s="83">
        <f t="shared" si="1"/>
        <v>-1596099</v>
      </c>
      <c r="I33" s="83">
        <v>17731885</v>
      </c>
      <c r="J33" s="58">
        <f t="shared" si="2"/>
        <v>46.866239413956215</v>
      </c>
      <c r="K33" s="59">
        <f t="shared" si="3"/>
        <v>-4.541320379271194</v>
      </c>
      <c r="L33" s="96">
        <v>67685342</v>
      </c>
      <c r="M33" s="97">
        <v>33550045</v>
      </c>
      <c r="N33" s="60">
        <f t="shared" si="4"/>
        <v>31.910832333535378</v>
      </c>
      <c r="O33" s="59">
        <f t="shared" si="5"/>
        <v>-4.757367687584323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406479640</v>
      </c>
      <c r="M8" s="85">
        <v>435889630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406479640</v>
      </c>
      <c r="M9" s="85">
        <v>435889630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355678556</v>
      </c>
      <c r="D10" s="64">
        <v>406479640</v>
      </c>
      <c r="E10" s="65">
        <f aca="true" t="shared" si="0" ref="E10:E33">($D10-$C10)</f>
        <v>50801084</v>
      </c>
      <c r="F10" s="63">
        <v>441984453</v>
      </c>
      <c r="G10" s="64">
        <v>435889630</v>
      </c>
      <c r="H10" s="65">
        <f aca="true" t="shared" si="1" ref="H10:H33">($G10-$F10)</f>
        <v>-6094823</v>
      </c>
      <c r="I10" s="65">
        <v>466222386</v>
      </c>
      <c r="J10" s="30">
        <f aca="true" t="shared" si="2" ref="J10:J33">IF($C10=0,0,($E10/$C10)*100)</f>
        <v>14.282863878923305</v>
      </c>
      <c r="K10" s="31">
        <f aca="true" t="shared" si="3" ref="K10:K33">IF($F10=0,0,($H10/$F10)*100)</f>
        <v>-1.378967734867362</v>
      </c>
      <c r="L10" s="84">
        <v>406479640</v>
      </c>
      <c r="M10" s="85">
        <v>435889630</v>
      </c>
      <c r="N10" s="32">
        <f aca="true" t="shared" si="4" ref="N10:N33">IF($L10=0,0,($E10/$L10)*100)</f>
        <v>12.49781760286936</v>
      </c>
      <c r="O10" s="31">
        <f aca="true" t="shared" si="5" ref="O10:O33">IF($M10=0,0,($H10/$M10)*100)</f>
        <v>-1.398249139352088</v>
      </c>
      <c r="P10" s="6"/>
      <c r="Q10" s="33"/>
    </row>
    <row r="11" spans="1:17" ht="16.5">
      <c r="A11" s="7"/>
      <c r="B11" s="34" t="s">
        <v>18</v>
      </c>
      <c r="C11" s="66">
        <f>SUM(C8:C10)</f>
        <v>355678556</v>
      </c>
      <c r="D11" s="67">
        <v>406479640</v>
      </c>
      <c r="E11" s="68">
        <f t="shared" si="0"/>
        <v>50801084</v>
      </c>
      <c r="F11" s="66">
        <f>SUM(F8:F10)</f>
        <v>441984453</v>
      </c>
      <c r="G11" s="67">
        <v>435889630</v>
      </c>
      <c r="H11" s="68">
        <f t="shared" si="1"/>
        <v>-6094823</v>
      </c>
      <c r="I11" s="68">
        <v>466222386</v>
      </c>
      <c r="J11" s="35">
        <f t="shared" si="2"/>
        <v>14.282863878923305</v>
      </c>
      <c r="K11" s="36">
        <f t="shared" si="3"/>
        <v>-1.378967734867362</v>
      </c>
      <c r="L11" s="86">
        <v>406479640</v>
      </c>
      <c r="M11" s="87">
        <v>435889630</v>
      </c>
      <c r="N11" s="37">
        <f t="shared" si="4"/>
        <v>12.49781760286936</v>
      </c>
      <c r="O11" s="36">
        <f t="shared" si="5"/>
        <v>-1.398249139352088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149272704</v>
      </c>
      <c r="D13" s="64">
        <v>159272704</v>
      </c>
      <c r="E13" s="65">
        <f t="shared" si="0"/>
        <v>10000000</v>
      </c>
      <c r="F13" s="63">
        <v>158801379</v>
      </c>
      <c r="G13" s="64">
        <v>174060019</v>
      </c>
      <c r="H13" s="65">
        <f t="shared" si="1"/>
        <v>15258640</v>
      </c>
      <c r="I13" s="65">
        <v>185088254</v>
      </c>
      <c r="J13" s="30">
        <f t="shared" si="2"/>
        <v>6.699148425689401</v>
      </c>
      <c r="K13" s="31">
        <f t="shared" si="3"/>
        <v>9.608631925041406</v>
      </c>
      <c r="L13" s="84">
        <v>382505626</v>
      </c>
      <c r="M13" s="85">
        <v>415348380</v>
      </c>
      <c r="N13" s="32">
        <f t="shared" si="4"/>
        <v>2.614340631946679</v>
      </c>
      <c r="O13" s="31">
        <f t="shared" si="5"/>
        <v>3.6736967651107726</v>
      </c>
      <c r="P13" s="6"/>
      <c r="Q13" s="33"/>
    </row>
    <row r="14" spans="1:17" ht="12.75">
      <c r="A14" s="3"/>
      <c r="B14" s="29" t="s">
        <v>21</v>
      </c>
      <c r="C14" s="63">
        <v>1800000</v>
      </c>
      <c r="D14" s="64">
        <v>1800000</v>
      </c>
      <c r="E14" s="65">
        <f t="shared" si="0"/>
        <v>0</v>
      </c>
      <c r="F14" s="63">
        <v>1900000</v>
      </c>
      <c r="G14" s="64">
        <v>1940400</v>
      </c>
      <c r="H14" s="65">
        <f t="shared" si="1"/>
        <v>40400</v>
      </c>
      <c r="I14" s="65">
        <v>2091751</v>
      </c>
      <c r="J14" s="30">
        <f t="shared" si="2"/>
        <v>0</v>
      </c>
      <c r="K14" s="31">
        <f t="shared" si="3"/>
        <v>2.126315789473684</v>
      </c>
      <c r="L14" s="84">
        <v>382505626</v>
      </c>
      <c r="M14" s="85">
        <v>415348380</v>
      </c>
      <c r="N14" s="32">
        <f t="shared" si="4"/>
        <v>0</v>
      </c>
      <c r="O14" s="31">
        <f t="shared" si="5"/>
        <v>0.00972677442488159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382505626</v>
      </c>
      <c r="M15" s="85">
        <v>415348380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113914247</v>
      </c>
      <c r="D16" s="64">
        <v>103164247</v>
      </c>
      <c r="E16" s="65">
        <f t="shared" si="0"/>
        <v>-10750000</v>
      </c>
      <c r="F16" s="63">
        <v>123749213</v>
      </c>
      <c r="G16" s="64">
        <v>111211058</v>
      </c>
      <c r="H16" s="65">
        <f t="shared" si="1"/>
        <v>-12538155</v>
      </c>
      <c r="I16" s="65">
        <v>119885521</v>
      </c>
      <c r="J16" s="30">
        <f t="shared" si="2"/>
        <v>-9.436923197148465</v>
      </c>
      <c r="K16" s="31">
        <f t="shared" si="3"/>
        <v>-10.131906859076349</v>
      </c>
      <c r="L16" s="84">
        <v>382505626</v>
      </c>
      <c r="M16" s="85">
        <v>415348380</v>
      </c>
      <c r="N16" s="32">
        <f t="shared" si="4"/>
        <v>-2.81041617934268</v>
      </c>
      <c r="O16" s="31">
        <f t="shared" si="5"/>
        <v>-3.0187080541881492</v>
      </c>
      <c r="P16" s="6"/>
      <c r="Q16" s="33"/>
    </row>
    <row r="17" spans="1:17" ht="12.75">
      <c r="A17" s="3"/>
      <c r="B17" s="29" t="s">
        <v>23</v>
      </c>
      <c r="C17" s="63">
        <v>113518675</v>
      </c>
      <c r="D17" s="64">
        <v>118268675</v>
      </c>
      <c r="E17" s="65">
        <f t="shared" si="0"/>
        <v>4750000</v>
      </c>
      <c r="F17" s="63">
        <v>124740036</v>
      </c>
      <c r="G17" s="64">
        <v>128136903</v>
      </c>
      <c r="H17" s="65">
        <f t="shared" si="1"/>
        <v>3396867</v>
      </c>
      <c r="I17" s="65">
        <v>137438130</v>
      </c>
      <c r="J17" s="42">
        <f t="shared" si="2"/>
        <v>4.184333546881163</v>
      </c>
      <c r="K17" s="31">
        <f t="shared" si="3"/>
        <v>2.723156982253877</v>
      </c>
      <c r="L17" s="88">
        <v>382505626</v>
      </c>
      <c r="M17" s="85">
        <v>415348380</v>
      </c>
      <c r="N17" s="32">
        <f t="shared" si="4"/>
        <v>1.2418118001746725</v>
      </c>
      <c r="O17" s="31">
        <f t="shared" si="5"/>
        <v>0.8178356203050556</v>
      </c>
      <c r="P17" s="6"/>
      <c r="Q17" s="33"/>
    </row>
    <row r="18" spans="1:17" ht="16.5">
      <c r="A18" s="3"/>
      <c r="B18" s="34" t="s">
        <v>24</v>
      </c>
      <c r="C18" s="66">
        <f>SUM(C13:C17)</f>
        <v>378505626</v>
      </c>
      <c r="D18" s="67">
        <v>382505626</v>
      </c>
      <c r="E18" s="68">
        <f t="shared" si="0"/>
        <v>4000000</v>
      </c>
      <c r="F18" s="66">
        <f>SUM(F13:F17)</f>
        <v>409190628</v>
      </c>
      <c r="G18" s="67">
        <v>415348380</v>
      </c>
      <c r="H18" s="68">
        <f t="shared" si="1"/>
        <v>6157752</v>
      </c>
      <c r="I18" s="68">
        <v>444503656</v>
      </c>
      <c r="J18" s="43">
        <f t="shared" si="2"/>
        <v>1.0567874623876794</v>
      </c>
      <c r="K18" s="36">
        <f t="shared" si="3"/>
        <v>1.504861445653638</v>
      </c>
      <c r="L18" s="89">
        <v>382505626</v>
      </c>
      <c r="M18" s="87">
        <v>415348380</v>
      </c>
      <c r="N18" s="37">
        <f t="shared" si="4"/>
        <v>1.0457362527786715</v>
      </c>
      <c r="O18" s="36">
        <f t="shared" si="5"/>
        <v>1.4825511056525609</v>
      </c>
      <c r="P18" s="6"/>
      <c r="Q18" s="38"/>
    </row>
    <row r="19" spans="1:17" ht="16.5">
      <c r="A19" s="44"/>
      <c r="B19" s="45" t="s">
        <v>25</v>
      </c>
      <c r="C19" s="72">
        <f>C11-C18</f>
        <v>-22827070</v>
      </c>
      <c r="D19" s="73">
        <v>23974014</v>
      </c>
      <c r="E19" s="74">
        <f t="shared" si="0"/>
        <v>46801084</v>
      </c>
      <c r="F19" s="75">
        <f>F11-F18</f>
        <v>32793825</v>
      </c>
      <c r="G19" s="76">
        <v>20541250</v>
      </c>
      <c r="H19" s="77">
        <f t="shared" si="1"/>
        <v>-12252575</v>
      </c>
      <c r="I19" s="77">
        <v>21718730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382119000</v>
      </c>
      <c r="M22" s="85">
        <v>457427000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810000</v>
      </c>
      <c r="D23" s="64">
        <v>1440000</v>
      </c>
      <c r="E23" s="65">
        <f t="shared" si="0"/>
        <v>630000</v>
      </c>
      <c r="F23" s="63">
        <v>1025000</v>
      </c>
      <c r="G23" s="64">
        <v>1665000</v>
      </c>
      <c r="H23" s="65">
        <f t="shared" si="1"/>
        <v>640000</v>
      </c>
      <c r="I23" s="65">
        <v>1794870</v>
      </c>
      <c r="J23" s="30">
        <f t="shared" si="2"/>
        <v>77.77777777777779</v>
      </c>
      <c r="K23" s="31">
        <f t="shared" si="3"/>
        <v>62.4390243902439</v>
      </c>
      <c r="L23" s="84">
        <v>382119000</v>
      </c>
      <c r="M23" s="85">
        <v>457427000</v>
      </c>
      <c r="N23" s="32">
        <f t="shared" si="4"/>
        <v>0.16487010590941564</v>
      </c>
      <c r="O23" s="31">
        <f t="shared" si="5"/>
        <v>0.13991303530399385</v>
      </c>
      <c r="P23" s="6"/>
      <c r="Q23" s="33"/>
    </row>
    <row r="24" spans="1:17" ht="12.75">
      <c r="A24" s="7"/>
      <c r="B24" s="29" t="s">
        <v>29</v>
      </c>
      <c r="C24" s="63">
        <v>380679000</v>
      </c>
      <c r="D24" s="64">
        <v>380679000</v>
      </c>
      <c r="E24" s="65">
        <f t="shared" si="0"/>
        <v>0</v>
      </c>
      <c r="F24" s="63">
        <v>455762000</v>
      </c>
      <c r="G24" s="64">
        <v>455762000</v>
      </c>
      <c r="H24" s="65">
        <f t="shared" si="1"/>
        <v>0</v>
      </c>
      <c r="I24" s="65">
        <v>491311436</v>
      </c>
      <c r="J24" s="30">
        <f t="shared" si="2"/>
        <v>0</v>
      </c>
      <c r="K24" s="31">
        <f t="shared" si="3"/>
        <v>0</v>
      </c>
      <c r="L24" s="84">
        <v>382119000</v>
      </c>
      <c r="M24" s="85">
        <v>457427000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382119000</v>
      </c>
      <c r="M25" s="85">
        <v>457427000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381489000</v>
      </c>
      <c r="D26" s="67">
        <v>382119000</v>
      </c>
      <c r="E26" s="68">
        <f t="shared" si="0"/>
        <v>630000</v>
      </c>
      <c r="F26" s="66">
        <f>SUM(F22:F24)</f>
        <v>456787000</v>
      </c>
      <c r="G26" s="67">
        <v>457427000</v>
      </c>
      <c r="H26" s="68">
        <f t="shared" si="1"/>
        <v>640000</v>
      </c>
      <c r="I26" s="68">
        <v>493106306</v>
      </c>
      <c r="J26" s="43">
        <f t="shared" si="2"/>
        <v>0.16514237632015602</v>
      </c>
      <c r="K26" s="36">
        <f t="shared" si="3"/>
        <v>0.14010906615118207</v>
      </c>
      <c r="L26" s="89">
        <v>382119000</v>
      </c>
      <c r="M26" s="87">
        <v>457427000</v>
      </c>
      <c r="N26" s="37">
        <f t="shared" si="4"/>
        <v>0.16487010590941564</v>
      </c>
      <c r="O26" s="36">
        <f t="shared" si="5"/>
        <v>0.13991303530399385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380679000</v>
      </c>
      <c r="D28" s="64">
        <v>380679000</v>
      </c>
      <c r="E28" s="65">
        <f t="shared" si="0"/>
        <v>0</v>
      </c>
      <c r="F28" s="63">
        <v>455762000</v>
      </c>
      <c r="G28" s="64">
        <v>455762000</v>
      </c>
      <c r="H28" s="65">
        <f t="shared" si="1"/>
        <v>0</v>
      </c>
      <c r="I28" s="65">
        <v>491311436</v>
      </c>
      <c r="J28" s="30">
        <f t="shared" si="2"/>
        <v>0</v>
      </c>
      <c r="K28" s="31">
        <f t="shared" si="3"/>
        <v>0</v>
      </c>
      <c r="L28" s="84">
        <v>382119000</v>
      </c>
      <c r="M28" s="85">
        <v>457427000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382119000</v>
      </c>
      <c r="M29" s="85">
        <v>457427000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382119000</v>
      </c>
      <c r="M30" s="85">
        <v>457427000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382119000</v>
      </c>
      <c r="M31" s="85">
        <v>457427000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1440000</v>
      </c>
      <c r="D32" s="64">
        <v>1440000</v>
      </c>
      <c r="E32" s="65">
        <f t="shared" si="0"/>
        <v>0</v>
      </c>
      <c r="F32" s="63">
        <v>1665000</v>
      </c>
      <c r="G32" s="64">
        <v>1665000</v>
      </c>
      <c r="H32" s="65">
        <f t="shared" si="1"/>
        <v>0</v>
      </c>
      <c r="I32" s="65">
        <v>1794870</v>
      </c>
      <c r="J32" s="30">
        <f t="shared" si="2"/>
        <v>0</v>
      </c>
      <c r="K32" s="31">
        <f t="shared" si="3"/>
        <v>0</v>
      </c>
      <c r="L32" s="84">
        <v>382119000</v>
      </c>
      <c r="M32" s="85">
        <v>457427000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382119000</v>
      </c>
      <c r="D33" s="82">
        <v>382119000</v>
      </c>
      <c r="E33" s="83">
        <f t="shared" si="0"/>
        <v>0</v>
      </c>
      <c r="F33" s="81">
        <f>SUM(F28:F32)</f>
        <v>457427000</v>
      </c>
      <c r="G33" s="82">
        <v>457427000</v>
      </c>
      <c r="H33" s="83">
        <f t="shared" si="1"/>
        <v>0</v>
      </c>
      <c r="I33" s="83">
        <v>493106306</v>
      </c>
      <c r="J33" s="58">
        <f t="shared" si="2"/>
        <v>0</v>
      </c>
      <c r="K33" s="59">
        <f t="shared" si="3"/>
        <v>0</v>
      </c>
      <c r="L33" s="96">
        <v>382119000</v>
      </c>
      <c r="M33" s="97">
        <v>457427000</v>
      </c>
      <c r="N33" s="60">
        <f t="shared" si="4"/>
        <v>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47691598</v>
      </c>
      <c r="D8" s="64">
        <v>46683534</v>
      </c>
      <c r="E8" s="65">
        <f>($D8-$C8)</f>
        <v>-1008064</v>
      </c>
      <c r="F8" s="63">
        <v>50266840</v>
      </c>
      <c r="G8" s="64">
        <v>48830976</v>
      </c>
      <c r="H8" s="65">
        <f>($G8-$F8)</f>
        <v>-1435864</v>
      </c>
      <c r="I8" s="65">
        <v>51077202</v>
      </c>
      <c r="J8" s="30">
        <f>IF($C8=0,0,($E8/$C8)*100)</f>
        <v>-2.113714034073675</v>
      </c>
      <c r="K8" s="31">
        <f>IF($F8=0,0,($H8/$F8)*100)</f>
        <v>-2.856483518757097</v>
      </c>
      <c r="L8" s="84">
        <v>500378310</v>
      </c>
      <c r="M8" s="85">
        <v>530266189</v>
      </c>
      <c r="N8" s="32">
        <f>IF($L8=0,0,($E8/$L8)*100)</f>
        <v>-0.20146037105405307</v>
      </c>
      <c r="O8" s="31">
        <f>IF($M8=0,0,($H8/$M8)*100)</f>
        <v>-0.2707817375095737</v>
      </c>
      <c r="P8" s="6"/>
      <c r="Q8" s="33"/>
    </row>
    <row r="9" spans="1:17" ht="12.75">
      <c r="A9" s="3"/>
      <c r="B9" s="29" t="s">
        <v>16</v>
      </c>
      <c r="C9" s="63">
        <v>44029913</v>
      </c>
      <c r="D9" s="64">
        <v>54445622</v>
      </c>
      <c r="E9" s="65">
        <f>($D9-$C9)</f>
        <v>10415709</v>
      </c>
      <c r="F9" s="63">
        <v>46671708</v>
      </c>
      <c r="G9" s="64">
        <v>56950121</v>
      </c>
      <c r="H9" s="65">
        <f>($G9-$F9)</f>
        <v>10278413</v>
      </c>
      <c r="I9" s="65">
        <v>59569827</v>
      </c>
      <c r="J9" s="30">
        <f>IF($C9=0,0,($E9/$C9)*100)</f>
        <v>23.655983603692334</v>
      </c>
      <c r="K9" s="31">
        <f>IF($F9=0,0,($H9/$F9)*100)</f>
        <v>22.02279162356775</v>
      </c>
      <c r="L9" s="84">
        <v>500378310</v>
      </c>
      <c r="M9" s="85">
        <v>530266189</v>
      </c>
      <c r="N9" s="32">
        <f>IF($L9=0,0,($E9/$L9)*100)</f>
        <v>2.0815668448938163</v>
      </c>
      <c r="O9" s="31">
        <f>IF($M9=0,0,($H9/$M9)*100)</f>
        <v>1.9383496842186936</v>
      </c>
      <c r="P9" s="6"/>
      <c r="Q9" s="33"/>
    </row>
    <row r="10" spans="1:17" ht="12.75">
      <c r="A10" s="3"/>
      <c r="B10" s="29" t="s">
        <v>17</v>
      </c>
      <c r="C10" s="63">
        <v>518531703</v>
      </c>
      <c r="D10" s="64">
        <v>399249154</v>
      </c>
      <c r="E10" s="65">
        <f aca="true" t="shared" si="0" ref="E10:E33">($D10-$C10)</f>
        <v>-119282549</v>
      </c>
      <c r="F10" s="63">
        <v>555850375</v>
      </c>
      <c r="G10" s="64">
        <v>424485092</v>
      </c>
      <c r="H10" s="65">
        <f aca="true" t="shared" si="1" ref="H10:H33">($G10-$F10)</f>
        <v>-131365283</v>
      </c>
      <c r="I10" s="65">
        <v>449160598</v>
      </c>
      <c r="J10" s="30">
        <f aca="true" t="shared" si="2" ref="J10:J33">IF($C10=0,0,($E10/$C10)*100)</f>
        <v>-23.003906667592897</v>
      </c>
      <c r="K10" s="31">
        <f aca="true" t="shared" si="3" ref="K10:K33">IF($F10=0,0,($H10/$F10)*100)</f>
        <v>-23.633209386608762</v>
      </c>
      <c r="L10" s="84">
        <v>500378310</v>
      </c>
      <c r="M10" s="85">
        <v>530266189</v>
      </c>
      <c r="N10" s="32">
        <f aca="true" t="shared" si="4" ref="N10:N33">IF($L10=0,0,($E10/$L10)*100)</f>
        <v>-23.838473134457008</v>
      </c>
      <c r="O10" s="31">
        <f aca="true" t="shared" si="5" ref="O10:O33">IF($M10=0,0,($H10/$M10)*100)</f>
        <v>-24.773460146070146</v>
      </c>
      <c r="P10" s="6"/>
      <c r="Q10" s="33"/>
    </row>
    <row r="11" spans="1:17" ht="16.5">
      <c r="A11" s="7"/>
      <c r="B11" s="34" t="s">
        <v>18</v>
      </c>
      <c r="C11" s="66">
        <f>SUM(C8:C10)</f>
        <v>610253214</v>
      </c>
      <c r="D11" s="67">
        <v>500378310</v>
      </c>
      <c r="E11" s="68">
        <f t="shared" si="0"/>
        <v>-109874904</v>
      </c>
      <c r="F11" s="66">
        <f>SUM(F8:F10)</f>
        <v>652788923</v>
      </c>
      <c r="G11" s="67">
        <v>530266189</v>
      </c>
      <c r="H11" s="68">
        <f t="shared" si="1"/>
        <v>-122522734</v>
      </c>
      <c r="I11" s="68">
        <v>559807627</v>
      </c>
      <c r="J11" s="35">
        <f t="shared" si="2"/>
        <v>-18.004805460967223</v>
      </c>
      <c r="K11" s="36">
        <f t="shared" si="3"/>
        <v>-18.769119646964352</v>
      </c>
      <c r="L11" s="86">
        <v>500378310</v>
      </c>
      <c r="M11" s="87">
        <v>530266189</v>
      </c>
      <c r="N11" s="37">
        <f t="shared" si="4"/>
        <v>-21.958366660617244</v>
      </c>
      <c r="O11" s="36">
        <f t="shared" si="5"/>
        <v>-23.105892199361026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169483542</v>
      </c>
      <c r="D13" s="64">
        <v>142286778</v>
      </c>
      <c r="E13" s="65">
        <f t="shared" si="0"/>
        <v>-27196764</v>
      </c>
      <c r="F13" s="63">
        <v>180946472</v>
      </c>
      <c r="G13" s="64">
        <v>151179279</v>
      </c>
      <c r="H13" s="65">
        <f t="shared" si="1"/>
        <v>-29767193</v>
      </c>
      <c r="I13" s="65">
        <v>160217880</v>
      </c>
      <c r="J13" s="30">
        <f t="shared" si="2"/>
        <v>-16.046846601778007</v>
      </c>
      <c r="K13" s="31">
        <f t="shared" si="3"/>
        <v>-16.450828065882376</v>
      </c>
      <c r="L13" s="84">
        <v>461228728</v>
      </c>
      <c r="M13" s="85">
        <v>483790284</v>
      </c>
      <c r="N13" s="32">
        <f t="shared" si="4"/>
        <v>-5.896589338207918</v>
      </c>
      <c r="O13" s="31">
        <f t="shared" si="5"/>
        <v>-6.152912529347117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49984982</v>
      </c>
      <c r="E14" s="65">
        <f t="shared" si="0"/>
        <v>49984982</v>
      </c>
      <c r="F14" s="63">
        <v>0</v>
      </c>
      <c r="G14" s="64">
        <v>52284291</v>
      </c>
      <c r="H14" s="65">
        <f t="shared" si="1"/>
        <v>52284291</v>
      </c>
      <c r="I14" s="65">
        <v>54689369</v>
      </c>
      <c r="J14" s="30">
        <f t="shared" si="2"/>
        <v>0</v>
      </c>
      <c r="K14" s="31">
        <f t="shared" si="3"/>
        <v>0</v>
      </c>
      <c r="L14" s="84">
        <v>461228728</v>
      </c>
      <c r="M14" s="85">
        <v>483790284</v>
      </c>
      <c r="N14" s="32">
        <f t="shared" si="4"/>
        <v>10.837352264839843</v>
      </c>
      <c r="O14" s="31">
        <f t="shared" si="5"/>
        <v>10.807222205396751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461228728</v>
      </c>
      <c r="M15" s="85">
        <v>483790284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39845714</v>
      </c>
      <c r="D16" s="64">
        <v>45551860</v>
      </c>
      <c r="E16" s="65">
        <f t="shared" si="0"/>
        <v>5706146</v>
      </c>
      <c r="F16" s="63">
        <v>42236457</v>
      </c>
      <c r="G16" s="64">
        <v>47647245</v>
      </c>
      <c r="H16" s="65">
        <f t="shared" si="1"/>
        <v>5410788</v>
      </c>
      <c r="I16" s="65">
        <v>49839018</v>
      </c>
      <c r="J16" s="30">
        <f t="shared" si="2"/>
        <v>14.320601708881412</v>
      </c>
      <c r="K16" s="31">
        <f t="shared" si="3"/>
        <v>12.81070521611223</v>
      </c>
      <c r="L16" s="84">
        <v>461228728</v>
      </c>
      <c r="M16" s="85">
        <v>483790284</v>
      </c>
      <c r="N16" s="32">
        <f t="shared" si="4"/>
        <v>1.2371618794742552</v>
      </c>
      <c r="O16" s="31">
        <f t="shared" si="5"/>
        <v>1.1184160118436772</v>
      </c>
      <c r="P16" s="6"/>
      <c r="Q16" s="33"/>
    </row>
    <row r="17" spans="1:17" ht="12.75">
      <c r="A17" s="3"/>
      <c r="B17" s="29" t="s">
        <v>23</v>
      </c>
      <c r="C17" s="63">
        <v>284768005</v>
      </c>
      <c r="D17" s="64">
        <v>223405108</v>
      </c>
      <c r="E17" s="65">
        <f t="shared" si="0"/>
        <v>-61362897</v>
      </c>
      <c r="F17" s="63">
        <v>300999668</v>
      </c>
      <c r="G17" s="64">
        <v>232679469</v>
      </c>
      <c r="H17" s="65">
        <f t="shared" si="1"/>
        <v>-68320199</v>
      </c>
      <c r="I17" s="65">
        <v>242882813</v>
      </c>
      <c r="J17" s="42">
        <f t="shared" si="2"/>
        <v>-21.54838181346953</v>
      </c>
      <c r="K17" s="31">
        <f t="shared" si="3"/>
        <v>-22.69776556697066</v>
      </c>
      <c r="L17" s="88">
        <v>461228728</v>
      </c>
      <c r="M17" s="85">
        <v>483790284</v>
      </c>
      <c r="N17" s="32">
        <f t="shared" si="4"/>
        <v>-13.30422267192342</v>
      </c>
      <c r="O17" s="31">
        <f t="shared" si="5"/>
        <v>-14.12186256307702</v>
      </c>
      <c r="P17" s="6"/>
      <c r="Q17" s="33"/>
    </row>
    <row r="18" spans="1:17" ht="16.5">
      <c r="A18" s="3"/>
      <c r="B18" s="34" t="s">
        <v>24</v>
      </c>
      <c r="C18" s="66">
        <f>SUM(C13:C17)</f>
        <v>494097261</v>
      </c>
      <c r="D18" s="67">
        <v>461228728</v>
      </c>
      <c r="E18" s="68">
        <f t="shared" si="0"/>
        <v>-32868533</v>
      </c>
      <c r="F18" s="66">
        <f>SUM(F13:F17)</f>
        <v>524182597</v>
      </c>
      <c r="G18" s="67">
        <v>483790284</v>
      </c>
      <c r="H18" s="68">
        <f t="shared" si="1"/>
        <v>-40392313</v>
      </c>
      <c r="I18" s="68">
        <v>507629080</v>
      </c>
      <c r="J18" s="43">
        <f t="shared" si="2"/>
        <v>-6.652239466674558</v>
      </c>
      <c r="K18" s="36">
        <f t="shared" si="3"/>
        <v>-7.705771468029107</v>
      </c>
      <c r="L18" s="89">
        <v>461228728</v>
      </c>
      <c r="M18" s="87">
        <v>483790284</v>
      </c>
      <c r="N18" s="37">
        <f t="shared" si="4"/>
        <v>-7.126297865817239</v>
      </c>
      <c r="O18" s="36">
        <f t="shared" si="5"/>
        <v>-8.34913687518371</v>
      </c>
      <c r="P18" s="6"/>
      <c r="Q18" s="38"/>
    </row>
    <row r="19" spans="1:17" ht="16.5">
      <c r="A19" s="44"/>
      <c r="B19" s="45" t="s">
        <v>25</v>
      </c>
      <c r="C19" s="72">
        <f>C11-C18</f>
        <v>116155953</v>
      </c>
      <c r="D19" s="73">
        <v>39149582</v>
      </c>
      <c r="E19" s="74">
        <f t="shared" si="0"/>
        <v>-77006371</v>
      </c>
      <c r="F19" s="75">
        <f>F11-F18</f>
        <v>128606326</v>
      </c>
      <c r="G19" s="76">
        <v>46475905</v>
      </c>
      <c r="H19" s="77">
        <f t="shared" si="1"/>
        <v>-82130421</v>
      </c>
      <c r="I19" s="77">
        <v>52178547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192688600</v>
      </c>
      <c r="M22" s="85">
        <v>208177524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192688600</v>
      </c>
      <c r="M23" s="85">
        <v>208177524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192688600</v>
      </c>
      <c r="E24" s="65">
        <f t="shared" si="0"/>
        <v>192688600</v>
      </c>
      <c r="F24" s="63">
        <v>0</v>
      </c>
      <c r="G24" s="64">
        <v>208177524</v>
      </c>
      <c r="H24" s="65">
        <f t="shared" si="1"/>
        <v>208177524</v>
      </c>
      <c r="I24" s="65">
        <v>229408571</v>
      </c>
      <c r="J24" s="30">
        <f t="shared" si="2"/>
        <v>0</v>
      </c>
      <c r="K24" s="31">
        <f t="shared" si="3"/>
        <v>0</v>
      </c>
      <c r="L24" s="84">
        <v>192688600</v>
      </c>
      <c r="M24" s="85">
        <v>208177524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192688600</v>
      </c>
      <c r="M25" s="85">
        <v>208177524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192688600</v>
      </c>
      <c r="E26" s="68">
        <f t="shared" si="0"/>
        <v>192688600</v>
      </c>
      <c r="F26" s="66">
        <f>SUM(F22:F24)</f>
        <v>0</v>
      </c>
      <c r="G26" s="67">
        <v>208177524</v>
      </c>
      <c r="H26" s="68">
        <f t="shared" si="1"/>
        <v>208177524</v>
      </c>
      <c r="I26" s="68">
        <v>229408571</v>
      </c>
      <c r="J26" s="43">
        <f t="shared" si="2"/>
        <v>0</v>
      </c>
      <c r="K26" s="36">
        <f t="shared" si="3"/>
        <v>0</v>
      </c>
      <c r="L26" s="89">
        <v>192688600</v>
      </c>
      <c r="M26" s="87">
        <v>208177524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10000000</v>
      </c>
      <c r="D28" s="64">
        <v>90288600</v>
      </c>
      <c r="E28" s="65">
        <f t="shared" si="0"/>
        <v>80288600</v>
      </c>
      <c r="F28" s="63">
        <v>10000000</v>
      </c>
      <c r="G28" s="64">
        <v>106177524</v>
      </c>
      <c r="H28" s="65">
        <f t="shared" si="1"/>
        <v>96177524</v>
      </c>
      <c r="I28" s="65">
        <v>111408571</v>
      </c>
      <c r="J28" s="30">
        <f t="shared" si="2"/>
        <v>802.886</v>
      </c>
      <c r="K28" s="31">
        <f t="shared" si="3"/>
        <v>961.77524</v>
      </c>
      <c r="L28" s="84">
        <v>215799594</v>
      </c>
      <c r="M28" s="85">
        <v>223177524</v>
      </c>
      <c r="N28" s="32">
        <f t="shared" si="4"/>
        <v>37.20516730907288</v>
      </c>
      <c r="O28" s="31">
        <f t="shared" si="5"/>
        <v>43.094628113178636</v>
      </c>
      <c r="P28" s="6"/>
      <c r="Q28" s="33"/>
    </row>
    <row r="29" spans="1:17" ht="12.75">
      <c r="A29" s="7"/>
      <c r="B29" s="29" t="s">
        <v>33</v>
      </c>
      <c r="C29" s="63">
        <v>18000000</v>
      </c>
      <c r="D29" s="64">
        <v>11000000</v>
      </c>
      <c r="E29" s="65">
        <f t="shared" si="0"/>
        <v>-7000000</v>
      </c>
      <c r="F29" s="63">
        <v>0</v>
      </c>
      <c r="G29" s="64">
        <v>15000000</v>
      </c>
      <c r="H29" s="65">
        <f t="shared" si="1"/>
        <v>15000000</v>
      </c>
      <c r="I29" s="65">
        <v>15000000</v>
      </c>
      <c r="J29" s="30">
        <f t="shared" si="2"/>
        <v>-38.88888888888889</v>
      </c>
      <c r="K29" s="31">
        <f t="shared" si="3"/>
        <v>0</v>
      </c>
      <c r="L29" s="84">
        <v>215799594</v>
      </c>
      <c r="M29" s="85">
        <v>223177524</v>
      </c>
      <c r="N29" s="32">
        <f t="shared" si="4"/>
        <v>-3.243750310299472</v>
      </c>
      <c r="O29" s="31">
        <f t="shared" si="5"/>
        <v>6.7211069157663035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375000</v>
      </c>
      <c r="E30" s="65">
        <f t="shared" si="0"/>
        <v>375000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215799594</v>
      </c>
      <c r="M30" s="85">
        <v>223177524</v>
      </c>
      <c r="N30" s="32">
        <f t="shared" si="4"/>
        <v>0.1737723380517574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26000000</v>
      </c>
      <c r="E31" s="65">
        <f t="shared" si="0"/>
        <v>26000000</v>
      </c>
      <c r="F31" s="63">
        <v>15000000</v>
      </c>
      <c r="G31" s="64">
        <v>21000000</v>
      </c>
      <c r="H31" s="65">
        <f t="shared" si="1"/>
        <v>6000000</v>
      </c>
      <c r="I31" s="65">
        <v>21000000</v>
      </c>
      <c r="J31" s="30">
        <f t="shared" si="2"/>
        <v>0</v>
      </c>
      <c r="K31" s="31">
        <f t="shared" si="3"/>
        <v>40</v>
      </c>
      <c r="L31" s="84">
        <v>215799594</v>
      </c>
      <c r="M31" s="85">
        <v>223177524</v>
      </c>
      <c r="N31" s="32">
        <f t="shared" si="4"/>
        <v>12.04821543825518</v>
      </c>
      <c r="O31" s="31">
        <f t="shared" si="5"/>
        <v>2.688442766306521</v>
      </c>
      <c r="P31" s="6"/>
      <c r="Q31" s="33"/>
    </row>
    <row r="32" spans="1:17" ht="12.75">
      <c r="A32" s="7"/>
      <c r="B32" s="29" t="s">
        <v>36</v>
      </c>
      <c r="C32" s="63">
        <v>101206000</v>
      </c>
      <c r="D32" s="64">
        <v>88135994</v>
      </c>
      <c r="E32" s="65">
        <f t="shared" si="0"/>
        <v>-13070006</v>
      </c>
      <c r="F32" s="63">
        <v>83279100</v>
      </c>
      <c r="G32" s="64">
        <v>81000000</v>
      </c>
      <c r="H32" s="65">
        <f t="shared" si="1"/>
        <v>-2279100</v>
      </c>
      <c r="I32" s="65">
        <v>100000000</v>
      </c>
      <c r="J32" s="30">
        <f t="shared" si="2"/>
        <v>-12.914260024109241</v>
      </c>
      <c r="K32" s="31">
        <f t="shared" si="3"/>
        <v>-2.736701045040112</v>
      </c>
      <c r="L32" s="84">
        <v>215799594</v>
      </c>
      <c r="M32" s="85">
        <v>223177524</v>
      </c>
      <c r="N32" s="32">
        <f t="shared" si="4"/>
        <v>-6.056548002587993</v>
      </c>
      <c r="O32" s="31">
        <f t="shared" si="5"/>
        <v>-1.021204984781532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129206000</v>
      </c>
      <c r="D33" s="82">
        <v>215799594</v>
      </c>
      <c r="E33" s="83">
        <f t="shared" si="0"/>
        <v>86593594</v>
      </c>
      <c r="F33" s="81">
        <f>SUM(F28:F32)</f>
        <v>108279100</v>
      </c>
      <c r="G33" s="82">
        <v>223177524</v>
      </c>
      <c r="H33" s="83">
        <f t="shared" si="1"/>
        <v>114898424</v>
      </c>
      <c r="I33" s="83">
        <v>247408571</v>
      </c>
      <c r="J33" s="58">
        <f t="shared" si="2"/>
        <v>67.01979319845827</v>
      </c>
      <c r="K33" s="59">
        <f t="shared" si="3"/>
        <v>106.11320559553967</v>
      </c>
      <c r="L33" s="96">
        <v>215799594</v>
      </c>
      <c r="M33" s="97">
        <v>223177524</v>
      </c>
      <c r="N33" s="60">
        <f t="shared" si="4"/>
        <v>40.12685677249235</v>
      </c>
      <c r="O33" s="59">
        <f t="shared" si="5"/>
        <v>51.48297281046993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423622404</v>
      </c>
      <c r="D8" s="64">
        <v>480059797</v>
      </c>
      <c r="E8" s="65">
        <f>($D8-$C8)</f>
        <v>56437393</v>
      </c>
      <c r="F8" s="63">
        <v>452154519</v>
      </c>
      <c r="G8" s="64">
        <v>500831061</v>
      </c>
      <c r="H8" s="65">
        <f>($G8-$F8)</f>
        <v>48676542</v>
      </c>
      <c r="I8" s="65">
        <v>522476466</v>
      </c>
      <c r="J8" s="30">
        <f>IF($C8=0,0,($E8/$C8)*100)</f>
        <v>13.322570399274728</v>
      </c>
      <c r="K8" s="31">
        <f>IF($F8=0,0,($H8/$F8)*100)</f>
        <v>10.765466218861345</v>
      </c>
      <c r="L8" s="84">
        <v>3399141678</v>
      </c>
      <c r="M8" s="85">
        <v>3527708316</v>
      </c>
      <c r="N8" s="32">
        <f>IF($L8=0,0,($E8/$L8)*100)</f>
        <v>1.6603424730800527</v>
      </c>
      <c r="O8" s="31">
        <f>IF($M8=0,0,($H8/$M8)*100)</f>
        <v>1.3798346586430192</v>
      </c>
      <c r="P8" s="6"/>
      <c r="Q8" s="33"/>
    </row>
    <row r="9" spans="1:17" ht="12.75">
      <c r="A9" s="3"/>
      <c r="B9" s="29" t="s">
        <v>16</v>
      </c>
      <c r="C9" s="63">
        <v>1924055682</v>
      </c>
      <c r="D9" s="64">
        <v>1941586955</v>
      </c>
      <c r="E9" s="65">
        <f>($D9-$C9)</f>
        <v>17531273</v>
      </c>
      <c r="F9" s="63">
        <v>2185923016</v>
      </c>
      <c r="G9" s="64">
        <v>2021705838</v>
      </c>
      <c r="H9" s="65">
        <f>($G9-$F9)</f>
        <v>-164217178</v>
      </c>
      <c r="I9" s="65">
        <v>2120413043</v>
      </c>
      <c r="J9" s="30">
        <f>IF($C9=0,0,($E9/$C9)*100)</f>
        <v>0.911162455640408</v>
      </c>
      <c r="K9" s="31">
        <f>IF($F9=0,0,($H9/$F9)*100)</f>
        <v>-7.512486798391439</v>
      </c>
      <c r="L9" s="84">
        <v>3399141678</v>
      </c>
      <c r="M9" s="85">
        <v>3527708316</v>
      </c>
      <c r="N9" s="32">
        <f>IF($L9=0,0,($E9/$L9)*100)</f>
        <v>0.5157558778284028</v>
      </c>
      <c r="O9" s="31">
        <f>IF($M9=0,0,($H9/$M9)*100)</f>
        <v>-4.655066782454471</v>
      </c>
      <c r="P9" s="6"/>
      <c r="Q9" s="33"/>
    </row>
    <row r="10" spans="1:17" ht="12.75">
      <c r="A10" s="3"/>
      <c r="B10" s="29" t="s">
        <v>17</v>
      </c>
      <c r="C10" s="63">
        <v>596025599</v>
      </c>
      <c r="D10" s="64">
        <v>977494926</v>
      </c>
      <c r="E10" s="65">
        <f aca="true" t="shared" si="0" ref="E10:E33">($D10-$C10)</f>
        <v>381469327</v>
      </c>
      <c r="F10" s="63">
        <v>640471099</v>
      </c>
      <c r="G10" s="64">
        <v>1005171417</v>
      </c>
      <c r="H10" s="65">
        <f aca="true" t="shared" si="1" ref="H10:H33">($G10-$F10)</f>
        <v>364700318</v>
      </c>
      <c r="I10" s="65">
        <v>1060703504</v>
      </c>
      <c r="J10" s="30">
        <f aca="true" t="shared" si="2" ref="J10:J33">IF($C10=0,0,($E10/$C10)*100)</f>
        <v>64.0021716584022</v>
      </c>
      <c r="K10" s="31">
        <f aca="true" t="shared" si="3" ref="K10:K33">IF($F10=0,0,($H10/$F10)*100)</f>
        <v>56.942509750935685</v>
      </c>
      <c r="L10" s="84">
        <v>3399141678</v>
      </c>
      <c r="M10" s="85">
        <v>3527708316</v>
      </c>
      <c r="N10" s="32">
        <f aca="true" t="shared" si="4" ref="N10:N33">IF($L10=0,0,($E10/$L10)*100)</f>
        <v>11.222519186798074</v>
      </c>
      <c r="O10" s="31">
        <f aca="true" t="shared" si="5" ref="O10:O33">IF($M10=0,0,($H10/$M10)*100)</f>
        <v>10.338165328065632</v>
      </c>
      <c r="P10" s="6"/>
      <c r="Q10" s="33"/>
    </row>
    <row r="11" spans="1:17" ht="16.5">
      <c r="A11" s="7"/>
      <c r="B11" s="34" t="s">
        <v>18</v>
      </c>
      <c r="C11" s="66">
        <f>SUM(C8:C10)</f>
        <v>2943703685</v>
      </c>
      <c r="D11" s="67">
        <v>3399141678</v>
      </c>
      <c r="E11" s="68">
        <f t="shared" si="0"/>
        <v>455437993</v>
      </c>
      <c r="F11" s="66">
        <f>SUM(F8:F10)</f>
        <v>3278548634</v>
      </c>
      <c r="G11" s="67">
        <v>3527708316</v>
      </c>
      <c r="H11" s="68">
        <f t="shared" si="1"/>
        <v>249159682</v>
      </c>
      <c r="I11" s="68">
        <v>3703593013</v>
      </c>
      <c r="J11" s="35">
        <f t="shared" si="2"/>
        <v>15.471597746768456</v>
      </c>
      <c r="K11" s="36">
        <f t="shared" si="3"/>
        <v>7.599694554355664</v>
      </c>
      <c r="L11" s="86">
        <v>3399141678</v>
      </c>
      <c r="M11" s="87">
        <v>3527708316</v>
      </c>
      <c r="N11" s="37">
        <f t="shared" si="4"/>
        <v>13.398617537706528</v>
      </c>
      <c r="O11" s="36">
        <f t="shared" si="5"/>
        <v>7.062933204254181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734094243</v>
      </c>
      <c r="D13" s="64">
        <v>649482600</v>
      </c>
      <c r="E13" s="65">
        <f t="shared" si="0"/>
        <v>-84611643</v>
      </c>
      <c r="F13" s="63">
        <v>777800381</v>
      </c>
      <c r="G13" s="64">
        <v>686510846</v>
      </c>
      <c r="H13" s="65">
        <f t="shared" si="1"/>
        <v>-91289535</v>
      </c>
      <c r="I13" s="65">
        <v>726937595</v>
      </c>
      <c r="J13" s="30">
        <f t="shared" si="2"/>
        <v>-11.525991901832692</v>
      </c>
      <c r="K13" s="31">
        <f t="shared" si="3"/>
        <v>-11.736884839607708</v>
      </c>
      <c r="L13" s="84">
        <v>3382373939</v>
      </c>
      <c r="M13" s="85">
        <v>3426128358</v>
      </c>
      <c r="N13" s="32">
        <f t="shared" si="4"/>
        <v>-2.5015460894017965</v>
      </c>
      <c r="O13" s="31">
        <f t="shared" si="5"/>
        <v>-2.6645100667883383</v>
      </c>
      <c r="P13" s="6"/>
      <c r="Q13" s="33"/>
    </row>
    <row r="14" spans="1:17" ht="12.75">
      <c r="A14" s="3"/>
      <c r="B14" s="29" t="s">
        <v>21</v>
      </c>
      <c r="C14" s="63">
        <v>470000000</v>
      </c>
      <c r="D14" s="64">
        <v>968658700</v>
      </c>
      <c r="E14" s="65">
        <f t="shared" si="0"/>
        <v>498658700</v>
      </c>
      <c r="F14" s="63">
        <v>455000000</v>
      </c>
      <c r="G14" s="64">
        <v>933338650</v>
      </c>
      <c r="H14" s="65">
        <f t="shared" si="1"/>
        <v>478338650</v>
      </c>
      <c r="I14" s="65">
        <v>925011320</v>
      </c>
      <c r="J14" s="30">
        <f t="shared" si="2"/>
        <v>106.09759574468085</v>
      </c>
      <c r="K14" s="31">
        <f t="shared" si="3"/>
        <v>105.12937362637362</v>
      </c>
      <c r="L14" s="84">
        <v>3382373939</v>
      </c>
      <c r="M14" s="85">
        <v>3426128358</v>
      </c>
      <c r="N14" s="32">
        <f t="shared" si="4"/>
        <v>14.742861345112795</v>
      </c>
      <c r="O14" s="31">
        <f t="shared" si="5"/>
        <v>13.961492390764654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3382373939</v>
      </c>
      <c r="M15" s="85">
        <v>3426128358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940266000</v>
      </c>
      <c r="D16" s="64">
        <v>940553280</v>
      </c>
      <c r="E16" s="65">
        <f t="shared" si="0"/>
        <v>287280</v>
      </c>
      <c r="F16" s="63">
        <v>985509840</v>
      </c>
      <c r="G16" s="64">
        <v>940553280</v>
      </c>
      <c r="H16" s="65">
        <f t="shared" si="1"/>
        <v>-44956560</v>
      </c>
      <c r="I16" s="65">
        <v>940553280</v>
      </c>
      <c r="J16" s="30">
        <f t="shared" si="2"/>
        <v>0.030553056262802226</v>
      </c>
      <c r="K16" s="31">
        <f t="shared" si="3"/>
        <v>-4.561756582765323</v>
      </c>
      <c r="L16" s="84">
        <v>3382373939</v>
      </c>
      <c r="M16" s="85">
        <v>3426128358</v>
      </c>
      <c r="N16" s="32">
        <f t="shared" si="4"/>
        <v>0.008493442924437102</v>
      </c>
      <c r="O16" s="31">
        <f t="shared" si="5"/>
        <v>-1.3121680013834438</v>
      </c>
      <c r="P16" s="6"/>
      <c r="Q16" s="33"/>
    </row>
    <row r="17" spans="1:17" ht="12.75">
      <c r="A17" s="3"/>
      <c r="B17" s="29" t="s">
        <v>23</v>
      </c>
      <c r="C17" s="63">
        <v>1168892891</v>
      </c>
      <c r="D17" s="64">
        <v>823679359</v>
      </c>
      <c r="E17" s="65">
        <f t="shared" si="0"/>
        <v>-345213532</v>
      </c>
      <c r="F17" s="63">
        <v>1215660581</v>
      </c>
      <c r="G17" s="64">
        <v>865725582</v>
      </c>
      <c r="H17" s="65">
        <f t="shared" si="1"/>
        <v>-349934999</v>
      </c>
      <c r="I17" s="65">
        <v>894100712</v>
      </c>
      <c r="J17" s="42">
        <f t="shared" si="2"/>
        <v>-29.533375954118963</v>
      </c>
      <c r="K17" s="31">
        <f t="shared" si="3"/>
        <v>-28.785584107049367</v>
      </c>
      <c r="L17" s="88">
        <v>3382373939</v>
      </c>
      <c r="M17" s="85">
        <v>3426128358</v>
      </c>
      <c r="N17" s="32">
        <f t="shared" si="4"/>
        <v>-10.206249759068996</v>
      </c>
      <c r="O17" s="31">
        <f t="shared" si="5"/>
        <v>-10.213715378844542</v>
      </c>
      <c r="P17" s="6"/>
      <c r="Q17" s="33"/>
    </row>
    <row r="18" spans="1:17" ht="16.5">
      <c r="A18" s="3"/>
      <c r="B18" s="34" t="s">
        <v>24</v>
      </c>
      <c r="C18" s="66">
        <f>SUM(C13:C17)</f>
        <v>3313253134</v>
      </c>
      <c r="D18" s="67">
        <v>3382373939</v>
      </c>
      <c r="E18" s="68">
        <f t="shared" si="0"/>
        <v>69120805</v>
      </c>
      <c r="F18" s="66">
        <f>SUM(F13:F17)</f>
        <v>3433970802</v>
      </c>
      <c r="G18" s="67">
        <v>3426128358</v>
      </c>
      <c r="H18" s="68">
        <f t="shared" si="1"/>
        <v>-7842444</v>
      </c>
      <c r="I18" s="68">
        <v>3486602907</v>
      </c>
      <c r="J18" s="43">
        <f t="shared" si="2"/>
        <v>2.0861914923038896</v>
      </c>
      <c r="K18" s="36">
        <f t="shared" si="3"/>
        <v>-0.22837829592005945</v>
      </c>
      <c r="L18" s="89">
        <v>3382373939</v>
      </c>
      <c r="M18" s="87">
        <v>3426128358</v>
      </c>
      <c r="N18" s="37">
        <f t="shared" si="4"/>
        <v>2.043558939566439</v>
      </c>
      <c r="O18" s="36">
        <f t="shared" si="5"/>
        <v>-0.22890105625167004</v>
      </c>
      <c r="P18" s="6"/>
      <c r="Q18" s="38"/>
    </row>
    <row r="19" spans="1:17" ht="16.5">
      <c r="A19" s="44"/>
      <c r="B19" s="45" t="s">
        <v>25</v>
      </c>
      <c r="C19" s="72">
        <f>C11-C18</f>
        <v>-369549449</v>
      </c>
      <c r="D19" s="73">
        <v>16767739</v>
      </c>
      <c r="E19" s="74">
        <f t="shared" si="0"/>
        <v>386317188</v>
      </c>
      <c r="F19" s="75">
        <f>F11-F18</f>
        <v>-155422168</v>
      </c>
      <c r="G19" s="76">
        <v>101579958</v>
      </c>
      <c r="H19" s="77">
        <f t="shared" si="1"/>
        <v>257002126</v>
      </c>
      <c r="I19" s="77">
        <v>216990106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162800300</v>
      </c>
      <c r="M22" s="85">
        <v>159841500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8432000</v>
      </c>
      <c r="D23" s="64">
        <v>0</v>
      </c>
      <c r="E23" s="65">
        <f t="shared" si="0"/>
        <v>-8432000</v>
      </c>
      <c r="F23" s="63">
        <v>8887328</v>
      </c>
      <c r="G23" s="64">
        <v>0</v>
      </c>
      <c r="H23" s="65">
        <f t="shared" si="1"/>
        <v>-8887328</v>
      </c>
      <c r="I23" s="65">
        <v>0</v>
      </c>
      <c r="J23" s="30">
        <f t="shared" si="2"/>
        <v>-100</v>
      </c>
      <c r="K23" s="31">
        <f t="shared" si="3"/>
        <v>-100</v>
      </c>
      <c r="L23" s="84">
        <v>162800300</v>
      </c>
      <c r="M23" s="85">
        <v>159841500</v>
      </c>
      <c r="N23" s="32">
        <f t="shared" si="4"/>
        <v>-5.17935163510141</v>
      </c>
      <c r="O23" s="31">
        <f t="shared" si="5"/>
        <v>-5.560087962137493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162800300</v>
      </c>
      <c r="E24" s="65">
        <f t="shared" si="0"/>
        <v>162800300</v>
      </c>
      <c r="F24" s="63">
        <v>0</v>
      </c>
      <c r="G24" s="64">
        <v>159841500</v>
      </c>
      <c r="H24" s="65">
        <f t="shared" si="1"/>
        <v>159841500</v>
      </c>
      <c r="I24" s="65">
        <v>170178600</v>
      </c>
      <c r="J24" s="30">
        <f t="shared" si="2"/>
        <v>0</v>
      </c>
      <c r="K24" s="31">
        <f t="shared" si="3"/>
        <v>0</v>
      </c>
      <c r="L24" s="84">
        <v>162800300</v>
      </c>
      <c r="M24" s="85">
        <v>159841500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162800300</v>
      </c>
      <c r="M25" s="85">
        <v>159841500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8432000</v>
      </c>
      <c r="D26" s="67">
        <v>162800300</v>
      </c>
      <c r="E26" s="68">
        <f t="shared" si="0"/>
        <v>154368300</v>
      </c>
      <c r="F26" s="66">
        <f>SUM(F22:F24)</f>
        <v>8887328</v>
      </c>
      <c r="G26" s="67">
        <v>159841500</v>
      </c>
      <c r="H26" s="68">
        <f t="shared" si="1"/>
        <v>150954172</v>
      </c>
      <c r="I26" s="68">
        <v>170178600</v>
      </c>
      <c r="J26" s="43">
        <f t="shared" si="2"/>
        <v>1830.743595825427</v>
      </c>
      <c r="K26" s="36">
        <f t="shared" si="3"/>
        <v>1698.532697341653</v>
      </c>
      <c r="L26" s="89">
        <v>162800300</v>
      </c>
      <c r="M26" s="87">
        <v>159841500</v>
      </c>
      <c r="N26" s="37">
        <f t="shared" si="4"/>
        <v>94.82064836489859</v>
      </c>
      <c r="O26" s="36">
        <f t="shared" si="5"/>
        <v>94.43991203786251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11792363</v>
      </c>
      <c r="E28" s="65">
        <f t="shared" si="0"/>
        <v>11792363</v>
      </c>
      <c r="F28" s="63">
        <v>0</v>
      </c>
      <c r="G28" s="64">
        <v>45221720</v>
      </c>
      <c r="H28" s="65">
        <f t="shared" si="1"/>
        <v>45221720</v>
      </c>
      <c r="I28" s="65">
        <v>42867029</v>
      </c>
      <c r="J28" s="30">
        <f t="shared" si="2"/>
        <v>0</v>
      </c>
      <c r="K28" s="31">
        <f t="shared" si="3"/>
        <v>0</v>
      </c>
      <c r="L28" s="84">
        <v>162800300</v>
      </c>
      <c r="M28" s="85">
        <v>159841500</v>
      </c>
      <c r="N28" s="32">
        <f t="shared" si="4"/>
        <v>7.243452868330095</v>
      </c>
      <c r="O28" s="31">
        <f t="shared" si="5"/>
        <v>28.291601367604784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39898912</v>
      </c>
      <c r="E29" s="65">
        <f t="shared" si="0"/>
        <v>39898912</v>
      </c>
      <c r="F29" s="63">
        <v>0</v>
      </c>
      <c r="G29" s="64">
        <v>24480000</v>
      </c>
      <c r="H29" s="65">
        <f t="shared" si="1"/>
        <v>24480000</v>
      </c>
      <c r="I29" s="65">
        <v>24800000</v>
      </c>
      <c r="J29" s="30">
        <f t="shared" si="2"/>
        <v>0</v>
      </c>
      <c r="K29" s="31">
        <f t="shared" si="3"/>
        <v>0</v>
      </c>
      <c r="L29" s="84">
        <v>162800300</v>
      </c>
      <c r="M29" s="85">
        <v>159841500</v>
      </c>
      <c r="N29" s="32">
        <f t="shared" si="4"/>
        <v>24.507886041979038</v>
      </c>
      <c r="O29" s="31">
        <f t="shared" si="5"/>
        <v>15.315171591858185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162800300</v>
      </c>
      <c r="M30" s="85">
        <v>159841500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40648277</v>
      </c>
      <c r="E31" s="65">
        <f t="shared" si="0"/>
        <v>40648277</v>
      </c>
      <c r="F31" s="63">
        <v>0</v>
      </c>
      <c r="G31" s="64">
        <v>58636426</v>
      </c>
      <c r="H31" s="65">
        <f t="shared" si="1"/>
        <v>58636426</v>
      </c>
      <c r="I31" s="65">
        <v>52637601</v>
      </c>
      <c r="J31" s="30">
        <f t="shared" si="2"/>
        <v>0</v>
      </c>
      <c r="K31" s="31">
        <f t="shared" si="3"/>
        <v>0</v>
      </c>
      <c r="L31" s="84">
        <v>162800300</v>
      </c>
      <c r="M31" s="85">
        <v>159841500</v>
      </c>
      <c r="N31" s="32">
        <f t="shared" si="4"/>
        <v>24.96818310531369</v>
      </c>
      <c r="O31" s="31">
        <f t="shared" si="5"/>
        <v>36.684106442945044</v>
      </c>
      <c r="P31" s="6"/>
      <c r="Q31" s="33"/>
    </row>
    <row r="32" spans="1:17" ht="12.75">
      <c r="A32" s="7"/>
      <c r="B32" s="29" t="s">
        <v>36</v>
      </c>
      <c r="C32" s="63">
        <v>8432000</v>
      </c>
      <c r="D32" s="64">
        <v>70460748</v>
      </c>
      <c r="E32" s="65">
        <f t="shared" si="0"/>
        <v>62028748</v>
      </c>
      <c r="F32" s="63">
        <v>8887328</v>
      </c>
      <c r="G32" s="64">
        <v>31503354</v>
      </c>
      <c r="H32" s="65">
        <f t="shared" si="1"/>
        <v>22616026</v>
      </c>
      <c r="I32" s="65">
        <v>49873970</v>
      </c>
      <c r="J32" s="30">
        <f t="shared" si="2"/>
        <v>735.6350569259962</v>
      </c>
      <c r="K32" s="31">
        <f t="shared" si="3"/>
        <v>254.47497830619054</v>
      </c>
      <c r="L32" s="84">
        <v>162800300</v>
      </c>
      <c r="M32" s="85">
        <v>159841500</v>
      </c>
      <c r="N32" s="32">
        <f t="shared" si="4"/>
        <v>38.10112634927577</v>
      </c>
      <c r="O32" s="31">
        <f t="shared" si="5"/>
        <v>14.149032635454498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8432000</v>
      </c>
      <c r="D33" s="82">
        <v>162800300</v>
      </c>
      <c r="E33" s="83">
        <f t="shared" si="0"/>
        <v>154368300</v>
      </c>
      <c r="F33" s="81">
        <f>SUM(F28:F32)</f>
        <v>8887328</v>
      </c>
      <c r="G33" s="82">
        <v>159841500</v>
      </c>
      <c r="H33" s="83">
        <f t="shared" si="1"/>
        <v>150954172</v>
      </c>
      <c r="I33" s="83">
        <v>170178600</v>
      </c>
      <c r="J33" s="58">
        <f t="shared" si="2"/>
        <v>1830.743595825427</v>
      </c>
      <c r="K33" s="59">
        <f t="shared" si="3"/>
        <v>1698.532697341653</v>
      </c>
      <c r="L33" s="96">
        <v>162800300</v>
      </c>
      <c r="M33" s="97">
        <v>159841500</v>
      </c>
      <c r="N33" s="60">
        <f t="shared" si="4"/>
        <v>94.82064836489859</v>
      </c>
      <c r="O33" s="59">
        <f t="shared" si="5"/>
        <v>94.43991203786251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48723211</v>
      </c>
      <c r="D8" s="64">
        <v>44380000</v>
      </c>
      <c r="E8" s="65">
        <f>($D8-$C8)</f>
        <v>-4343211</v>
      </c>
      <c r="F8" s="63">
        <v>51354264</v>
      </c>
      <c r="G8" s="64">
        <v>46421480</v>
      </c>
      <c r="H8" s="65">
        <f>($G8-$F8)</f>
        <v>-4932784</v>
      </c>
      <c r="I8" s="65">
        <v>48556868</v>
      </c>
      <c r="J8" s="30">
        <f>IF($C8=0,0,($E8/$C8)*100)</f>
        <v>-8.914049199261518</v>
      </c>
      <c r="K8" s="31">
        <f>IF($F8=0,0,($H8/$F8)*100)</f>
        <v>-9.605402971017169</v>
      </c>
      <c r="L8" s="84">
        <v>511896981</v>
      </c>
      <c r="M8" s="85">
        <v>535444241</v>
      </c>
      <c r="N8" s="32">
        <f>IF($L8=0,0,($E8/$L8)*100)</f>
        <v>-0.8484541150282736</v>
      </c>
      <c r="O8" s="31">
        <f>IF($M8=0,0,($H8/$M8)*100)</f>
        <v>-0.9212507339302953</v>
      </c>
      <c r="P8" s="6"/>
      <c r="Q8" s="33"/>
    </row>
    <row r="9" spans="1:17" ht="12.75">
      <c r="A9" s="3"/>
      <c r="B9" s="29" t="s">
        <v>16</v>
      </c>
      <c r="C9" s="63">
        <v>181988269</v>
      </c>
      <c r="D9" s="64">
        <v>189056409</v>
      </c>
      <c r="E9" s="65">
        <f>($D9-$C9)</f>
        <v>7068140</v>
      </c>
      <c r="F9" s="63">
        <v>191815635</v>
      </c>
      <c r="G9" s="64">
        <v>197753003</v>
      </c>
      <c r="H9" s="65">
        <f>($G9-$F9)</f>
        <v>5937368</v>
      </c>
      <c r="I9" s="65">
        <v>206849642</v>
      </c>
      <c r="J9" s="30">
        <f>IF($C9=0,0,($E9/$C9)*100)</f>
        <v>3.8838437437964752</v>
      </c>
      <c r="K9" s="31">
        <f>IF($F9=0,0,($H9/$F9)*100)</f>
        <v>3.0953514295119895</v>
      </c>
      <c r="L9" s="84">
        <v>511896981</v>
      </c>
      <c r="M9" s="85">
        <v>535444241</v>
      </c>
      <c r="N9" s="32">
        <f>IF($L9=0,0,($E9/$L9)*100)</f>
        <v>1.3807739178676657</v>
      </c>
      <c r="O9" s="31">
        <f>IF($M9=0,0,($H9/$M9)*100)</f>
        <v>1.1088676551850334</v>
      </c>
      <c r="P9" s="6"/>
      <c r="Q9" s="33"/>
    </row>
    <row r="10" spans="1:17" ht="12.75">
      <c r="A10" s="3"/>
      <c r="B10" s="29" t="s">
        <v>17</v>
      </c>
      <c r="C10" s="63">
        <v>246165936</v>
      </c>
      <c r="D10" s="64">
        <v>278460572</v>
      </c>
      <c r="E10" s="65">
        <f aca="true" t="shared" si="0" ref="E10:E33">($D10-$C10)</f>
        <v>32294636</v>
      </c>
      <c r="F10" s="63">
        <v>259458895</v>
      </c>
      <c r="G10" s="64">
        <v>291269758</v>
      </c>
      <c r="H10" s="65">
        <f aca="true" t="shared" si="1" ref="H10:H33">($G10-$F10)</f>
        <v>31810863</v>
      </c>
      <c r="I10" s="65">
        <v>300695900</v>
      </c>
      <c r="J10" s="30">
        <f aca="true" t="shared" si="2" ref="J10:J33">IF($C10=0,0,($E10/$C10)*100)</f>
        <v>13.119051532783969</v>
      </c>
      <c r="K10" s="31">
        <f aca="true" t="shared" si="3" ref="K10:K33">IF($F10=0,0,($H10/$F10)*100)</f>
        <v>12.26046345414367</v>
      </c>
      <c r="L10" s="84">
        <v>511896981</v>
      </c>
      <c r="M10" s="85">
        <v>535444241</v>
      </c>
      <c r="N10" s="32">
        <f aca="true" t="shared" si="4" ref="N10:N33">IF($L10=0,0,($E10/$L10)*100)</f>
        <v>6.308815484106166</v>
      </c>
      <c r="O10" s="31">
        <f aca="true" t="shared" si="5" ref="O10:O33">IF($M10=0,0,($H10/$M10)*100)</f>
        <v>5.941022531233089</v>
      </c>
      <c r="P10" s="6"/>
      <c r="Q10" s="33"/>
    </row>
    <row r="11" spans="1:17" ht="16.5">
      <c r="A11" s="7"/>
      <c r="B11" s="34" t="s">
        <v>18</v>
      </c>
      <c r="C11" s="66">
        <f>SUM(C8:C10)</f>
        <v>476877416</v>
      </c>
      <c r="D11" s="67">
        <v>511896981</v>
      </c>
      <c r="E11" s="68">
        <f t="shared" si="0"/>
        <v>35019565</v>
      </c>
      <c r="F11" s="66">
        <f>SUM(F8:F10)</f>
        <v>502628794</v>
      </c>
      <c r="G11" s="67">
        <v>535444241</v>
      </c>
      <c r="H11" s="68">
        <f t="shared" si="1"/>
        <v>32815447</v>
      </c>
      <c r="I11" s="68">
        <v>556102410</v>
      </c>
      <c r="J11" s="35">
        <f t="shared" si="2"/>
        <v>7.343515089001405</v>
      </c>
      <c r="K11" s="36">
        <f t="shared" si="3"/>
        <v>6.528763849529878</v>
      </c>
      <c r="L11" s="86">
        <v>511896981</v>
      </c>
      <c r="M11" s="87">
        <v>535444241</v>
      </c>
      <c r="N11" s="37">
        <f t="shared" si="4"/>
        <v>6.841135286945558</v>
      </c>
      <c r="O11" s="36">
        <f t="shared" si="5"/>
        <v>6.1286394524878265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101275280</v>
      </c>
      <c r="D13" s="64">
        <v>107136636</v>
      </c>
      <c r="E13" s="65">
        <f t="shared" si="0"/>
        <v>5861356</v>
      </c>
      <c r="F13" s="63">
        <v>106744144</v>
      </c>
      <c r="G13" s="64">
        <v>112064908</v>
      </c>
      <c r="H13" s="65">
        <f t="shared" si="1"/>
        <v>5320764</v>
      </c>
      <c r="I13" s="65">
        <v>117219889</v>
      </c>
      <c r="J13" s="30">
        <f t="shared" si="2"/>
        <v>5.787548550840837</v>
      </c>
      <c r="K13" s="31">
        <f t="shared" si="3"/>
        <v>4.984595688921352</v>
      </c>
      <c r="L13" s="84">
        <v>168088605</v>
      </c>
      <c r="M13" s="85">
        <v>175820666</v>
      </c>
      <c r="N13" s="32">
        <f t="shared" si="4"/>
        <v>3.4870632664242764</v>
      </c>
      <c r="O13" s="31">
        <f t="shared" si="5"/>
        <v>3.0262449352796783</v>
      </c>
      <c r="P13" s="6"/>
      <c r="Q13" s="33"/>
    </row>
    <row r="14" spans="1:17" ht="12.75">
      <c r="A14" s="3"/>
      <c r="B14" s="29" t="s">
        <v>21</v>
      </c>
      <c r="C14" s="63">
        <v>85827220</v>
      </c>
      <c r="D14" s="64">
        <v>0</v>
      </c>
      <c r="E14" s="65">
        <f t="shared" si="0"/>
        <v>-85827220</v>
      </c>
      <c r="F14" s="63">
        <v>90461890</v>
      </c>
      <c r="G14" s="64">
        <v>0</v>
      </c>
      <c r="H14" s="65">
        <f t="shared" si="1"/>
        <v>-90461890</v>
      </c>
      <c r="I14" s="65">
        <v>0</v>
      </c>
      <c r="J14" s="30">
        <f t="shared" si="2"/>
        <v>-100</v>
      </c>
      <c r="K14" s="31">
        <f t="shared" si="3"/>
        <v>-100</v>
      </c>
      <c r="L14" s="84">
        <v>168088605</v>
      </c>
      <c r="M14" s="85">
        <v>175820666</v>
      </c>
      <c r="N14" s="32">
        <f t="shared" si="4"/>
        <v>-51.06070099159904</v>
      </c>
      <c r="O14" s="31">
        <f t="shared" si="5"/>
        <v>-51.45122701332504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168088605</v>
      </c>
      <c r="M15" s="85">
        <v>175820666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121366152</v>
      </c>
      <c r="D16" s="64">
        <v>0</v>
      </c>
      <c r="E16" s="65">
        <f t="shared" si="0"/>
        <v>-121366152</v>
      </c>
      <c r="F16" s="63">
        <v>127919924</v>
      </c>
      <c r="G16" s="64">
        <v>0</v>
      </c>
      <c r="H16" s="65">
        <f t="shared" si="1"/>
        <v>-127919924</v>
      </c>
      <c r="I16" s="65">
        <v>0</v>
      </c>
      <c r="J16" s="30">
        <f t="shared" si="2"/>
        <v>-100</v>
      </c>
      <c r="K16" s="31">
        <f t="shared" si="3"/>
        <v>-100</v>
      </c>
      <c r="L16" s="84">
        <v>168088605</v>
      </c>
      <c r="M16" s="85">
        <v>175820666</v>
      </c>
      <c r="N16" s="32">
        <f t="shared" si="4"/>
        <v>-72.20367615044458</v>
      </c>
      <c r="O16" s="31">
        <f t="shared" si="5"/>
        <v>-72.75590913755269</v>
      </c>
      <c r="P16" s="6"/>
      <c r="Q16" s="33"/>
    </row>
    <row r="17" spans="1:17" ht="12.75">
      <c r="A17" s="3"/>
      <c r="B17" s="29" t="s">
        <v>23</v>
      </c>
      <c r="C17" s="63">
        <v>146836184</v>
      </c>
      <c r="D17" s="64">
        <v>60951969</v>
      </c>
      <c r="E17" s="65">
        <f t="shared" si="0"/>
        <v>-85884215</v>
      </c>
      <c r="F17" s="63">
        <v>153855455</v>
      </c>
      <c r="G17" s="64">
        <v>63755758</v>
      </c>
      <c r="H17" s="65">
        <f t="shared" si="1"/>
        <v>-90099697</v>
      </c>
      <c r="I17" s="65">
        <v>66688525</v>
      </c>
      <c r="J17" s="42">
        <f t="shared" si="2"/>
        <v>-58.489816787938324</v>
      </c>
      <c r="K17" s="31">
        <f t="shared" si="3"/>
        <v>-58.56126258246742</v>
      </c>
      <c r="L17" s="88">
        <v>168088605</v>
      </c>
      <c r="M17" s="85">
        <v>175820666</v>
      </c>
      <c r="N17" s="32">
        <f t="shared" si="4"/>
        <v>-51.09460870354656</v>
      </c>
      <c r="O17" s="31">
        <f t="shared" si="5"/>
        <v>-51.24522563234972</v>
      </c>
      <c r="P17" s="6"/>
      <c r="Q17" s="33"/>
    </row>
    <row r="18" spans="1:17" ht="16.5">
      <c r="A18" s="3"/>
      <c r="B18" s="34" t="s">
        <v>24</v>
      </c>
      <c r="C18" s="66">
        <f>SUM(C13:C17)</f>
        <v>455304836</v>
      </c>
      <c r="D18" s="67">
        <v>168088605</v>
      </c>
      <c r="E18" s="68">
        <f t="shared" si="0"/>
        <v>-287216231</v>
      </c>
      <c r="F18" s="66">
        <f>SUM(F13:F17)</f>
        <v>478981413</v>
      </c>
      <c r="G18" s="67">
        <v>175820666</v>
      </c>
      <c r="H18" s="68">
        <f t="shared" si="1"/>
        <v>-303160747</v>
      </c>
      <c r="I18" s="68">
        <v>183908414</v>
      </c>
      <c r="J18" s="43">
        <f t="shared" si="2"/>
        <v>-63.0821832518379</v>
      </c>
      <c r="K18" s="36">
        <f t="shared" si="3"/>
        <v>-63.292799839813405</v>
      </c>
      <c r="L18" s="89">
        <v>168088605</v>
      </c>
      <c r="M18" s="87">
        <v>175820666</v>
      </c>
      <c r="N18" s="37">
        <f t="shared" si="4"/>
        <v>-170.8719225791659</v>
      </c>
      <c r="O18" s="36">
        <f t="shared" si="5"/>
        <v>-172.42611684794778</v>
      </c>
      <c r="P18" s="6"/>
      <c r="Q18" s="38"/>
    </row>
    <row r="19" spans="1:17" ht="16.5">
      <c r="A19" s="44"/>
      <c r="B19" s="45" t="s">
        <v>25</v>
      </c>
      <c r="C19" s="72">
        <f>C11-C18</f>
        <v>21572580</v>
      </c>
      <c r="D19" s="73">
        <v>343808376</v>
      </c>
      <c r="E19" s="74">
        <f t="shared" si="0"/>
        <v>322235796</v>
      </c>
      <c r="F19" s="75">
        <f>F11-F18</f>
        <v>23647381</v>
      </c>
      <c r="G19" s="76">
        <v>359623575</v>
      </c>
      <c r="H19" s="77">
        <f t="shared" si="1"/>
        <v>335976194</v>
      </c>
      <c r="I19" s="77">
        <v>372193996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58172000</v>
      </c>
      <c r="M22" s="85">
        <v>30539000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18519500</v>
      </c>
      <c r="D23" s="64">
        <v>98000</v>
      </c>
      <c r="E23" s="65">
        <f t="shared" si="0"/>
        <v>-18421500</v>
      </c>
      <c r="F23" s="63">
        <v>30043750</v>
      </c>
      <c r="G23" s="64">
        <v>20000000</v>
      </c>
      <c r="H23" s="65">
        <f t="shared" si="1"/>
        <v>-10043750</v>
      </c>
      <c r="I23" s="65">
        <v>5506000</v>
      </c>
      <c r="J23" s="30">
        <f t="shared" si="2"/>
        <v>-99.47082804611355</v>
      </c>
      <c r="K23" s="31">
        <f t="shared" si="3"/>
        <v>-33.430413979613064</v>
      </c>
      <c r="L23" s="84">
        <v>58172000</v>
      </c>
      <c r="M23" s="85">
        <v>30539000</v>
      </c>
      <c r="N23" s="32">
        <f t="shared" si="4"/>
        <v>-31.667296981365606</v>
      </c>
      <c r="O23" s="31">
        <f t="shared" si="5"/>
        <v>-32.88827401028194</v>
      </c>
      <c r="P23" s="6"/>
      <c r="Q23" s="33"/>
    </row>
    <row r="24" spans="1:17" ht="12.75">
      <c r="A24" s="7"/>
      <c r="B24" s="29" t="s">
        <v>29</v>
      </c>
      <c r="C24" s="63">
        <v>10350000</v>
      </c>
      <c r="D24" s="64">
        <v>58074000</v>
      </c>
      <c r="E24" s="65">
        <f t="shared" si="0"/>
        <v>47724000</v>
      </c>
      <c r="F24" s="63">
        <v>600000</v>
      </c>
      <c r="G24" s="64">
        <v>10539000</v>
      </c>
      <c r="H24" s="65">
        <f t="shared" si="1"/>
        <v>9939000</v>
      </c>
      <c r="I24" s="65">
        <v>25000000</v>
      </c>
      <c r="J24" s="30">
        <f t="shared" si="2"/>
        <v>461.10144927536237</v>
      </c>
      <c r="K24" s="31">
        <f t="shared" si="3"/>
        <v>1656.5000000000002</v>
      </c>
      <c r="L24" s="84">
        <v>58172000</v>
      </c>
      <c r="M24" s="85">
        <v>30539000</v>
      </c>
      <c r="N24" s="32">
        <f t="shared" si="4"/>
        <v>82.03946916042082</v>
      </c>
      <c r="O24" s="31">
        <f t="shared" si="5"/>
        <v>32.545269982645145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58172000</v>
      </c>
      <c r="M25" s="85">
        <v>30539000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28869500</v>
      </c>
      <c r="D26" s="67">
        <v>58172000</v>
      </c>
      <c r="E26" s="68">
        <f t="shared" si="0"/>
        <v>29302500</v>
      </c>
      <c r="F26" s="66">
        <f>SUM(F22:F24)</f>
        <v>30643750</v>
      </c>
      <c r="G26" s="67">
        <v>30539000</v>
      </c>
      <c r="H26" s="68">
        <f t="shared" si="1"/>
        <v>-104750</v>
      </c>
      <c r="I26" s="68">
        <v>30506000</v>
      </c>
      <c r="J26" s="43">
        <f t="shared" si="2"/>
        <v>101.49985278581201</v>
      </c>
      <c r="K26" s="36">
        <f t="shared" si="3"/>
        <v>-0.34183153171527636</v>
      </c>
      <c r="L26" s="89">
        <v>58172000</v>
      </c>
      <c r="M26" s="87">
        <v>30539000</v>
      </c>
      <c r="N26" s="37">
        <f t="shared" si="4"/>
        <v>50.37217217905522</v>
      </c>
      <c r="O26" s="36">
        <f t="shared" si="5"/>
        <v>-0.3430040276367923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42065366</v>
      </c>
      <c r="E28" s="65">
        <f t="shared" si="0"/>
        <v>42065366</v>
      </c>
      <c r="F28" s="63">
        <v>0</v>
      </c>
      <c r="G28" s="64">
        <v>9165000</v>
      </c>
      <c r="H28" s="65">
        <f t="shared" si="1"/>
        <v>9165000</v>
      </c>
      <c r="I28" s="65">
        <v>25000000</v>
      </c>
      <c r="J28" s="30">
        <f t="shared" si="2"/>
        <v>0</v>
      </c>
      <c r="K28" s="31">
        <f t="shared" si="3"/>
        <v>0</v>
      </c>
      <c r="L28" s="84">
        <v>58172000</v>
      </c>
      <c r="M28" s="85">
        <v>30539000</v>
      </c>
      <c r="N28" s="32">
        <f t="shared" si="4"/>
        <v>72.31205047101699</v>
      </c>
      <c r="O28" s="31">
        <f t="shared" si="5"/>
        <v>30.010805854808602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58172000</v>
      </c>
      <c r="M29" s="85">
        <v>30539000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58172000</v>
      </c>
      <c r="M30" s="85">
        <v>30539000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13020000</v>
      </c>
      <c r="E31" s="65">
        <f t="shared" si="0"/>
        <v>13020000</v>
      </c>
      <c r="F31" s="63">
        <v>0</v>
      </c>
      <c r="G31" s="64">
        <v>180000</v>
      </c>
      <c r="H31" s="65">
        <f t="shared" si="1"/>
        <v>180000</v>
      </c>
      <c r="I31" s="65">
        <v>0</v>
      </c>
      <c r="J31" s="30">
        <f t="shared" si="2"/>
        <v>0</v>
      </c>
      <c r="K31" s="31">
        <f t="shared" si="3"/>
        <v>0</v>
      </c>
      <c r="L31" s="84">
        <v>58172000</v>
      </c>
      <c r="M31" s="85">
        <v>30539000</v>
      </c>
      <c r="N31" s="32">
        <f t="shared" si="4"/>
        <v>22.38190194595338</v>
      </c>
      <c r="O31" s="31">
        <f t="shared" si="5"/>
        <v>0.5894102622875667</v>
      </c>
      <c r="P31" s="6"/>
      <c r="Q31" s="33"/>
    </row>
    <row r="32" spans="1:17" ht="12.75">
      <c r="A32" s="7"/>
      <c r="B32" s="29" t="s">
        <v>36</v>
      </c>
      <c r="C32" s="63">
        <v>28869500</v>
      </c>
      <c r="D32" s="64">
        <v>3086634</v>
      </c>
      <c r="E32" s="65">
        <f t="shared" si="0"/>
        <v>-25782866</v>
      </c>
      <c r="F32" s="63">
        <v>30643750</v>
      </c>
      <c r="G32" s="64">
        <v>21194000</v>
      </c>
      <c r="H32" s="65">
        <f t="shared" si="1"/>
        <v>-9449750</v>
      </c>
      <c r="I32" s="65">
        <v>5506000</v>
      </c>
      <c r="J32" s="30">
        <f t="shared" si="2"/>
        <v>-89.30832193145014</v>
      </c>
      <c r="K32" s="31">
        <f t="shared" si="3"/>
        <v>-30.837446461350194</v>
      </c>
      <c r="L32" s="84">
        <v>58172000</v>
      </c>
      <c r="M32" s="85">
        <v>30539000</v>
      </c>
      <c r="N32" s="32">
        <f t="shared" si="4"/>
        <v>-44.32178023791515</v>
      </c>
      <c r="O32" s="31">
        <f t="shared" si="5"/>
        <v>-30.943220144732962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28869500</v>
      </c>
      <c r="D33" s="82">
        <v>58172000</v>
      </c>
      <c r="E33" s="83">
        <f t="shared" si="0"/>
        <v>29302500</v>
      </c>
      <c r="F33" s="81">
        <f>SUM(F28:F32)</f>
        <v>30643750</v>
      </c>
      <c r="G33" s="82">
        <v>30539000</v>
      </c>
      <c r="H33" s="83">
        <f t="shared" si="1"/>
        <v>-104750</v>
      </c>
      <c r="I33" s="83">
        <v>30506000</v>
      </c>
      <c r="J33" s="58">
        <f t="shared" si="2"/>
        <v>101.49985278581201</v>
      </c>
      <c r="K33" s="59">
        <f t="shared" si="3"/>
        <v>-0.34183153171527636</v>
      </c>
      <c r="L33" s="96">
        <v>58172000</v>
      </c>
      <c r="M33" s="97">
        <v>30539000</v>
      </c>
      <c r="N33" s="60">
        <f t="shared" si="4"/>
        <v>50.37217217905522</v>
      </c>
      <c r="O33" s="59">
        <f t="shared" si="5"/>
        <v>-0.3430040276367923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192448718</v>
      </c>
      <c r="D8" s="64">
        <v>191817346</v>
      </c>
      <c r="E8" s="65">
        <f>($D8-$C8)</f>
        <v>-631372</v>
      </c>
      <c r="F8" s="63">
        <v>203995376</v>
      </c>
      <c r="G8" s="64">
        <v>199518346</v>
      </c>
      <c r="H8" s="65">
        <f>($G8-$F8)</f>
        <v>-4477030</v>
      </c>
      <c r="I8" s="65">
        <v>209155146</v>
      </c>
      <c r="J8" s="30">
        <f>IF($C8=0,0,($E8/$C8)*100)</f>
        <v>-0.3280728531535347</v>
      </c>
      <c r="K8" s="31">
        <f>IF($F8=0,0,($H8/$F8)*100)</f>
        <v>-2.1946722949249593</v>
      </c>
      <c r="L8" s="84">
        <v>1715095246</v>
      </c>
      <c r="M8" s="85">
        <v>1806849031</v>
      </c>
      <c r="N8" s="32">
        <f>IF($L8=0,0,($E8/$L8)*100)</f>
        <v>-0.03681264941247467</v>
      </c>
      <c r="O8" s="31">
        <f>IF($M8=0,0,($H8/$M8)*100)</f>
        <v>-0.24778107762119944</v>
      </c>
      <c r="P8" s="6"/>
      <c r="Q8" s="33"/>
    </row>
    <row r="9" spans="1:17" ht="12.75">
      <c r="A9" s="3"/>
      <c r="B9" s="29" t="s">
        <v>16</v>
      </c>
      <c r="C9" s="63">
        <v>1321960410</v>
      </c>
      <c r="D9" s="64">
        <v>1043355300</v>
      </c>
      <c r="E9" s="65">
        <f>($D9-$C9)</f>
        <v>-278605110</v>
      </c>
      <c r="F9" s="63">
        <v>1467982197</v>
      </c>
      <c r="G9" s="64">
        <v>1093601567</v>
      </c>
      <c r="H9" s="65">
        <f>($G9-$F9)</f>
        <v>-374380630</v>
      </c>
      <c r="I9" s="65">
        <v>1146986662</v>
      </c>
      <c r="J9" s="30">
        <f>IF($C9=0,0,($E9/$C9)*100)</f>
        <v>-21.075147779955074</v>
      </c>
      <c r="K9" s="31">
        <f>IF($F9=0,0,($H9/$F9)*100)</f>
        <v>-25.503076996784586</v>
      </c>
      <c r="L9" s="84">
        <v>1715095246</v>
      </c>
      <c r="M9" s="85">
        <v>1806849031</v>
      </c>
      <c r="N9" s="32">
        <f>IF($L9=0,0,($E9/$L9)*100)</f>
        <v>-16.24429375859864</v>
      </c>
      <c r="O9" s="31">
        <f>IF($M9=0,0,($H9/$M9)*100)</f>
        <v>-20.720083613892147</v>
      </c>
      <c r="P9" s="6"/>
      <c r="Q9" s="33"/>
    </row>
    <row r="10" spans="1:17" ht="12.75">
      <c r="A10" s="3"/>
      <c r="B10" s="29" t="s">
        <v>17</v>
      </c>
      <c r="C10" s="63">
        <v>370416594</v>
      </c>
      <c r="D10" s="64">
        <v>479922600</v>
      </c>
      <c r="E10" s="65">
        <f aca="true" t="shared" si="0" ref="E10:E33">($D10-$C10)</f>
        <v>109506006</v>
      </c>
      <c r="F10" s="63">
        <v>405070883</v>
      </c>
      <c r="G10" s="64">
        <v>513729118</v>
      </c>
      <c r="H10" s="65">
        <f aca="true" t="shared" si="1" ref="H10:H33">($G10-$F10)</f>
        <v>108658235</v>
      </c>
      <c r="I10" s="65">
        <v>551870323</v>
      </c>
      <c r="J10" s="30">
        <f aca="true" t="shared" si="2" ref="J10:J33">IF($C10=0,0,($E10/$C10)*100)</f>
        <v>29.562932053740553</v>
      </c>
      <c r="K10" s="31">
        <f aca="true" t="shared" si="3" ref="K10:K33">IF($F10=0,0,($H10/$F10)*100)</f>
        <v>26.824499009967102</v>
      </c>
      <c r="L10" s="84">
        <v>1715095246</v>
      </c>
      <c r="M10" s="85">
        <v>1806849031</v>
      </c>
      <c r="N10" s="32">
        <f aca="true" t="shared" si="4" ref="N10:N33">IF($L10=0,0,($E10/$L10)*100)</f>
        <v>6.384835259464068</v>
      </c>
      <c r="O10" s="31">
        <f aca="true" t="shared" si="5" ref="O10:O33">IF($M10=0,0,($H10/$M10)*100)</f>
        <v>6.013686430673355</v>
      </c>
      <c r="P10" s="6"/>
      <c r="Q10" s="33"/>
    </row>
    <row r="11" spans="1:17" ht="16.5">
      <c r="A11" s="7"/>
      <c r="B11" s="34" t="s">
        <v>18</v>
      </c>
      <c r="C11" s="66">
        <f>SUM(C8:C10)</f>
        <v>1884825722</v>
      </c>
      <c r="D11" s="67">
        <v>1715095246</v>
      </c>
      <c r="E11" s="68">
        <f t="shared" si="0"/>
        <v>-169730476</v>
      </c>
      <c r="F11" s="66">
        <f>SUM(F8:F10)</f>
        <v>2077048456</v>
      </c>
      <c r="G11" s="67">
        <v>1806849031</v>
      </c>
      <c r="H11" s="68">
        <f t="shared" si="1"/>
        <v>-270199425</v>
      </c>
      <c r="I11" s="68">
        <v>1908012131</v>
      </c>
      <c r="J11" s="35">
        <f t="shared" si="2"/>
        <v>-9.005101852063966</v>
      </c>
      <c r="K11" s="36">
        <f t="shared" si="3"/>
        <v>-13.008816632056464</v>
      </c>
      <c r="L11" s="86">
        <v>1715095246</v>
      </c>
      <c r="M11" s="87">
        <v>1806849031</v>
      </c>
      <c r="N11" s="37">
        <f t="shared" si="4"/>
        <v>-9.896271148547047</v>
      </c>
      <c r="O11" s="36">
        <f t="shared" si="5"/>
        <v>-14.95417826083999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518388809</v>
      </c>
      <c r="D13" s="64">
        <v>547068276</v>
      </c>
      <c r="E13" s="65">
        <f t="shared" si="0"/>
        <v>28679467</v>
      </c>
      <c r="F13" s="63">
        <v>552049785</v>
      </c>
      <c r="G13" s="64">
        <v>576865626</v>
      </c>
      <c r="H13" s="65">
        <f t="shared" si="1"/>
        <v>24815841</v>
      </c>
      <c r="I13" s="65">
        <v>607193568</v>
      </c>
      <c r="J13" s="30">
        <f t="shared" si="2"/>
        <v>5.532424022679857</v>
      </c>
      <c r="K13" s="31">
        <f t="shared" si="3"/>
        <v>4.4952179448815475</v>
      </c>
      <c r="L13" s="84">
        <v>2091965155</v>
      </c>
      <c r="M13" s="85">
        <v>2198889866</v>
      </c>
      <c r="N13" s="32">
        <f t="shared" si="4"/>
        <v>1.3709342591798572</v>
      </c>
      <c r="O13" s="31">
        <f t="shared" si="5"/>
        <v>1.1285622524216044</v>
      </c>
      <c r="P13" s="6"/>
      <c r="Q13" s="33"/>
    </row>
    <row r="14" spans="1:17" ht="12.75">
      <c r="A14" s="3"/>
      <c r="B14" s="29" t="s">
        <v>21</v>
      </c>
      <c r="C14" s="63">
        <v>32909421</v>
      </c>
      <c r="D14" s="64">
        <v>305152722</v>
      </c>
      <c r="E14" s="65">
        <f t="shared" si="0"/>
        <v>272243301</v>
      </c>
      <c r="F14" s="63">
        <v>34686530</v>
      </c>
      <c r="G14" s="64">
        <v>320410358</v>
      </c>
      <c r="H14" s="65">
        <f t="shared" si="1"/>
        <v>285723828</v>
      </c>
      <c r="I14" s="65">
        <v>336430876</v>
      </c>
      <c r="J14" s="30">
        <f t="shared" si="2"/>
        <v>827.2503518065541</v>
      </c>
      <c r="K14" s="31">
        <f t="shared" si="3"/>
        <v>823.7313677672572</v>
      </c>
      <c r="L14" s="84">
        <v>2091965155</v>
      </c>
      <c r="M14" s="85">
        <v>2198889866</v>
      </c>
      <c r="N14" s="32">
        <f t="shared" si="4"/>
        <v>13.013758874009543</v>
      </c>
      <c r="O14" s="31">
        <f t="shared" si="5"/>
        <v>12.994003584170413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2091965155</v>
      </c>
      <c r="M15" s="85">
        <v>2198889866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589032000</v>
      </c>
      <c r="D16" s="64">
        <v>617777400</v>
      </c>
      <c r="E16" s="65">
        <f t="shared" si="0"/>
        <v>28745400</v>
      </c>
      <c r="F16" s="63">
        <v>636154560</v>
      </c>
      <c r="G16" s="64">
        <v>652735425</v>
      </c>
      <c r="H16" s="65">
        <f t="shared" si="1"/>
        <v>16580865</v>
      </c>
      <c r="I16" s="65">
        <v>709836378</v>
      </c>
      <c r="J16" s="30">
        <f t="shared" si="2"/>
        <v>4.880108381208491</v>
      </c>
      <c r="K16" s="31">
        <f t="shared" si="3"/>
        <v>2.6064208358421577</v>
      </c>
      <c r="L16" s="84">
        <v>2091965155</v>
      </c>
      <c r="M16" s="85">
        <v>2198889866</v>
      </c>
      <c r="N16" s="32">
        <f t="shared" si="4"/>
        <v>1.3740859847161269</v>
      </c>
      <c r="O16" s="31">
        <f t="shared" si="5"/>
        <v>0.7540561833668481</v>
      </c>
      <c r="P16" s="6"/>
      <c r="Q16" s="33"/>
    </row>
    <row r="17" spans="1:17" ht="12.75">
      <c r="A17" s="3"/>
      <c r="B17" s="29" t="s">
        <v>23</v>
      </c>
      <c r="C17" s="63">
        <v>766986557</v>
      </c>
      <c r="D17" s="64">
        <v>621966757</v>
      </c>
      <c r="E17" s="65">
        <f t="shared" si="0"/>
        <v>-145019800</v>
      </c>
      <c r="F17" s="63">
        <v>799148237</v>
      </c>
      <c r="G17" s="64">
        <v>648878457</v>
      </c>
      <c r="H17" s="65">
        <f t="shared" si="1"/>
        <v>-150269780</v>
      </c>
      <c r="I17" s="65">
        <v>684949845</v>
      </c>
      <c r="J17" s="42">
        <f t="shared" si="2"/>
        <v>-18.907736866631943</v>
      </c>
      <c r="K17" s="31">
        <f t="shared" si="3"/>
        <v>-18.80374291559627</v>
      </c>
      <c r="L17" s="88">
        <v>2091965155</v>
      </c>
      <c r="M17" s="85">
        <v>2198889866</v>
      </c>
      <c r="N17" s="32">
        <f t="shared" si="4"/>
        <v>-6.932228276048891</v>
      </c>
      <c r="O17" s="31">
        <f t="shared" si="5"/>
        <v>-6.833892971336292</v>
      </c>
      <c r="P17" s="6"/>
      <c r="Q17" s="33"/>
    </row>
    <row r="18" spans="1:17" ht="16.5">
      <c r="A18" s="3"/>
      <c r="B18" s="34" t="s">
        <v>24</v>
      </c>
      <c r="C18" s="66">
        <f>SUM(C13:C17)</f>
        <v>1907316787</v>
      </c>
      <c r="D18" s="67">
        <v>2091965155</v>
      </c>
      <c r="E18" s="68">
        <f t="shared" si="0"/>
        <v>184648368</v>
      </c>
      <c r="F18" s="66">
        <f>SUM(F13:F17)</f>
        <v>2022039112</v>
      </c>
      <c r="G18" s="67">
        <v>2198889866</v>
      </c>
      <c r="H18" s="68">
        <f t="shared" si="1"/>
        <v>176850754</v>
      </c>
      <c r="I18" s="68">
        <v>2338410667</v>
      </c>
      <c r="J18" s="43">
        <f t="shared" si="2"/>
        <v>9.681053994728984</v>
      </c>
      <c r="K18" s="36">
        <f t="shared" si="3"/>
        <v>8.746158912083397</v>
      </c>
      <c r="L18" s="89">
        <v>2091965155</v>
      </c>
      <c r="M18" s="87">
        <v>2198889866</v>
      </c>
      <c r="N18" s="37">
        <f t="shared" si="4"/>
        <v>8.826550841856637</v>
      </c>
      <c r="O18" s="36">
        <f t="shared" si="5"/>
        <v>8.042729048622574</v>
      </c>
      <c r="P18" s="6"/>
      <c r="Q18" s="38"/>
    </row>
    <row r="19" spans="1:17" ht="16.5">
      <c r="A19" s="44"/>
      <c r="B19" s="45" t="s">
        <v>25</v>
      </c>
      <c r="C19" s="72">
        <f>C11-C18</f>
        <v>-22491065</v>
      </c>
      <c r="D19" s="73">
        <v>-376869909</v>
      </c>
      <c r="E19" s="74">
        <f t="shared" si="0"/>
        <v>-354378844</v>
      </c>
      <c r="F19" s="75">
        <f>F11-F18</f>
        <v>55009344</v>
      </c>
      <c r="G19" s="76">
        <v>-392040835</v>
      </c>
      <c r="H19" s="77">
        <f t="shared" si="1"/>
        <v>-447050179</v>
      </c>
      <c r="I19" s="77">
        <v>-430398536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149299694</v>
      </c>
      <c r="M22" s="85">
        <v>112657636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6956522</v>
      </c>
      <c r="D23" s="64">
        <v>66020753</v>
      </c>
      <c r="E23" s="65">
        <f t="shared" si="0"/>
        <v>59064231</v>
      </c>
      <c r="F23" s="63">
        <v>6086957</v>
      </c>
      <c r="G23" s="64">
        <v>7826087</v>
      </c>
      <c r="H23" s="65">
        <f t="shared" si="1"/>
        <v>1739130</v>
      </c>
      <c r="I23" s="65">
        <v>14782608</v>
      </c>
      <c r="J23" s="30">
        <f t="shared" si="2"/>
        <v>849.0482887856892</v>
      </c>
      <c r="K23" s="31">
        <f t="shared" si="3"/>
        <v>28.57141918367421</v>
      </c>
      <c r="L23" s="84">
        <v>149299694</v>
      </c>
      <c r="M23" s="85">
        <v>112657636</v>
      </c>
      <c r="N23" s="32">
        <f t="shared" si="4"/>
        <v>39.5608520135346</v>
      </c>
      <c r="O23" s="31">
        <f t="shared" si="5"/>
        <v>1.5437302447922838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83278941</v>
      </c>
      <c r="E24" s="65">
        <f t="shared" si="0"/>
        <v>83278941</v>
      </c>
      <c r="F24" s="63">
        <v>0</v>
      </c>
      <c r="G24" s="64">
        <v>104831549</v>
      </c>
      <c r="H24" s="65">
        <f t="shared" si="1"/>
        <v>104831549</v>
      </c>
      <c r="I24" s="65">
        <v>98984086</v>
      </c>
      <c r="J24" s="30">
        <f t="shared" si="2"/>
        <v>0</v>
      </c>
      <c r="K24" s="31">
        <f t="shared" si="3"/>
        <v>0</v>
      </c>
      <c r="L24" s="84">
        <v>149299694</v>
      </c>
      <c r="M24" s="85">
        <v>112657636</v>
      </c>
      <c r="N24" s="32">
        <f t="shared" si="4"/>
        <v>55.77971311850109</v>
      </c>
      <c r="O24" s="31">
        <f t="shared" si="5"/>
        <v>93.0532121231445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149299694</v>
      </c>
      <c r="M25" s="85">
        <v>112657636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6956522</v>
      </c>
      <c r="D26" s="67">
        <v>149299694</v>
      </c>
      <c r="E26" s="68">
        <f t="shared" si="0"/>
        <v>142343172</v>
      </c>
      <c r="F26" s="66">
        <f>SUM(F22:F24)</f>
        <v>6086957</v>
      </c>
      <c r="G26" s="67">
        <v>112657636</v>
      </c>
      <c r="H26" s="68">
        <f t="shared" si="1"/>
        <v>106570679</v>
      </c>
      <c r="I26" s="68">
        <v>113766694</v>
      </c>
      <c r="J26" s="43">
        <f t="shared" si="2"/>
        <v>2046.1830207681367</v>
      </c>
      <c r="K26" s="36">
        <f t="shared" si="3"/>
        <v>1750.8038745796955</v>
      </c>
      <c r="L26" s="89">
        <v>149299694</v>
      </c>
      <c r="M26" s="87">
        <v>112657636</v>
      </c>
      <c r="N26" s="37">
        <f t="shared" si="4"/>
        <v>95.3405651320357</v>
      </c>
      <c r="O26" s="36">
        <f t="shared" si="5"/>
        <v>94.59694236793678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30865898</v>
      </c>
      <c r="E28" s="65">
        <f t="shared" si="0"/>
        <v>30865898</v>
      </c>
      <c r="F28" s="63">
        <v>0</v>
      </c>
      <c r="G28" s="64">
        <v>28260870</v>
      </c>
      <c r="H28" s="65">
        <f t="shared" si="1"/>
        <v>28260870</v>
      </c>
      <c r="I28" s="65">
        <v>23478260</v>
      </c>
      <c r="J28" s="30">
        <f t="shared" si="2"/>
        <v>0</v>
      </c>
      <c r="K28" s="31">
        <f t="shared" si="3"/>
        <v>0</v>
      </c>
      <c r="L28" s="84">
        <v>164260564</v>
      </c>
      <c r="M28" s="85">
        <v>112657636</v>
      </c>
      <c r="N28" s="32">
        <f t="shared" si="4"/>
        <v>18.790814574336906</v>
      </c>
      <c r="O28" s="31">
        <f t="shared" si="5"/>
        <v>25.08562313521296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10434783</v>
      </c>
      <c r="H29" s="65">
        <f t="shared" si="1"/>
        <v>10434783</v>
      </c>
      <c r="I29" s="65">
        <v>13043478</v>
      </c>
      <c r="J29" s="30">
        <f t="shared" si="2"/>
        <v>0</v>
      </c>
      <c r="K29" s="31">
        <f t="shared" si="3"/>
        <v>0</v>
      </c>
      <c r="L29" s="84">
        <v>164260564</v>
      </c>
      <c r="M29" s="85">
        <v>112657636</v>
      </c>
      <c r="N29" s="32">
        <f t="shared" si="4"/>
        <v>0</v>
      </c>
      <c r="O29" s="31">
        <f t="shared" si="5"/>
        <v>9.262384131689041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164260564</v>
      </c>
      <c r="M30" s="85">
        <v>112657636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6956522</v>
      </c>
      <c r="D31" s="64">
        <v>70434782</v>
      </c>
      <c r="E31" s="65">
        <f t="shared" si="0"/>
        <v>63478260</v>
      </c>
      <c r="F31" s="63">
        <v>6086957</v>
      </c>
      <c r="G31" s="64">
        <v>13913043</v>
      </c>
      <c r="H31" s="65">
        <f t="shared" si="1"/>
        <v>7826086</v>
      </c>
      <c r="I31" s="65">
        <v>0</v>
      </c>
      <c r="J31" s="30">
        <f t="shared" si="2"/>
        <v>912.4999532812517</v>
      </c>
      <c r="K31" s="31">
        <f t="shared" si="3"/>
        <v>128.57140275510406</v>
      </c>
      <c r="L31" s="84">
        <v>164260564</v>
      </c>
      <c r="M31" s="85">
        <v>112657636</v>
      </c>
      <c r="N31" s="32">
        <f t="shared" si="4"/>
        <v>38.64485696031094</v>
      </c>
      <c r="O31" s="31">
        <f t="shared" si="5"/>
        <v>6.9467869892103895</v>
      </c>
      <c r="P31" s="6"/>
      <c r="Q31" s="33"/>
    </row>
    <row r="32" spans="1:17" ht="12.75">
      <c r="A32" s="7"/>
      <c r="B32" s="29" t="s">
        <v>36</v>
      </c>
      <c r="C32" s="63">
        <v>18586957</v>
      </c>
      <c r="D32" s="64">
        <v>62959884</v>
      </c>
      <c r="E32" s="65">
        <f t="shared" si="0"/>
        <v>44372927</v>
      </c>
      <c r="F32" s="63">
        <v>26086957</v>
      </c>
      <c r="G32" s="64">
        <v>60048940</v>
      </c>
      <c r="H32" s="65">
        <f t="shared" si="1"/>
        <v>33961983</v>
      </c>
      <c r="I32" s="65">
        <v>77244956</v>
      </c>
      <c r="J32" s="30">
        <f t="shared" si="2"/>
        <v>238.73153093322378</v>
      </c>
      <c r="K32" s="31">
        <f t="shared" si="3"/>
        <v>130.18759911322735</v>
      </c>
      <c r="L32" s="84">
        <v>164260564</v>
      </c>
      <c r="M32" s="85">
        <v>112657636</v>
      </c>
      <c r="N32" s="32">
        <f t="shared" si="4"/>
        <v>27.0137432378474</v>
      </c>
      <c r="O32" s="31">
        <f t="shared" si="5"/>
        <v>30.146188226424346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25543479</v>
      </c>
      <c r="D33" s="82">
        <v>164260564</v>
      </c>
      <c r="E33" s="83">
        <f t="shared" si="0"/>
        <v>138717085</v>
      </c>
      <c r="F33" s="81">
        <f>SUM(F28:F32)</f>
        <v>32173914</v>
      </c>
      <c r="G33" s="82">
        <v>112657636</v>
      </c>
      <c r="H33" s="83">
        <f t="shared" si="1"/>
        <v>80483722</v>
      </c>
      <c r="I33" s="83">
        <v>113766694</v>
      </c>
      <c r="J33" s="58">
        <f t="shared" si="2"/>
        <v>543.0626149241456</v>
      </c>
      <c r="K33" s="59">
        <f t="shared" si="3"/>
        <v>250.15210148196454</v>
      </c>
      <c r="L33" s="96">
        <v>164260564</v>
      </c>
      <c r="M33" s="97">
        <v>112657636</v>
      </c>
      <c r="N33" s="60">
        <f t="shared" si="4"/>
        <v>84.44941477249525</v>
      </c>
      <c r="O33" s="59">
        <f t="shared" si="5"/>
        <v>71.44098248253674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208953000</v>
      </c>
      <c r="M8" s="85">
        <v>213648540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208953000</v>
      </c>
      <c r="M9" s="85">
        <v>213648540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198264510</v>
      </c>
      <c r="D10" s="64">
        <v>208953000</v>
      </c>
      <c r="E10" s="65">
        <f aca="true" t="shared" si="0" ref="E10:E33">($D10-$C10)</f>
        <v>10688490</v>
      </c>
      <c r="F10" s="63">
        <v>205095647</v>
      </c>
      <c r="G10" s="64">
        <v>213648540</v>
      </c>
      <c r="H10" s="65">
        <f aca="true" t="shared" si="1" ref="H10:H33">($G10-$F10)</f>
        <v>8552893</v>
      </c>
      <c r="I10" s="65">
        <v>219956754</v>
      </c>
      <c r="J10" s="30">
        <f aca="true" t="shared" si="2" ref="J10:J33">IF($C10=0,0,($E10/$C10)*100)</f>
        <v>5.391025352948947</v>
      </c>
      <c r="K10" s="31">
        <f aca="true" t="shared" si="3" ref="K10:K33">IF($F10=0,0,($H10/$F10)*100)</f>
        <v>4.170197234854038</v>
      </c>
      <c r="L10" s="84">
        <v>208953000</v>
      </c>
      <c r="M10" s="85">
        <v>213648540</v>
      </c>
      <c r="N10" s="32">
        <f aca="true" t="shared" si="4" ref="N10:N33">IF($L10=0,0,($E10/$L10)*100)</f>
        <v>5.11526036955679</v>
      </c>
      <c r="O10" s="31">
        <f aca="true" t="shared" si="5" ref="O10:O33">IF($M10=0,0,($H10/$M10)*100)</f>
        <v>4.003253661363658</v>
      </c>
      <c r="P10" s="6"/>
      <c r="Q10" s="33"/>
    </row>
    <row r="11" spans="1:17" ht="16.5">
      <c r="A11" s="7"/>
      <c r="B11" s="34" t="s">
        <v>18</v>
      </c>
      <c r="C11" s="66">
        <f>SUM(C8:C10)</f>
        <v>198264510</v>
      </c>
      <c r="D11" s="67">
        <v>208953000</v>
      </c>
      <c r="E11" s="68">
        <f t="shared" si="0"/>
        <v>10688490</v>
      </c>
      <c r="F11" s="66">
        <f>SUM(F8:F10)</f>
        <v>205095647</v>
      </c>
      <c r="G11" s="67">
        <v>213648540</v>
      </c>
      <c r="H11" s="68">
        <f t="shared" si="1"/>
        <v>8552893</v>
      </c>
      <c r="I11" s="68">
        <v>219956754</v>
      </c>
      <c r="J11" s="35">
        <f t="shared" si="2"/>
        <v>5.391025352948947</v>
      </c>
      <c r="K11" s="36">
        <f t="shared" si="3"/>
        <v>4.170197234854038</v>
      </c>
      <c r="L11" s="86">
        <v>208953000</v>
      </c>
      <c r="M11" s="87">
        <v>213648540</v>
      </c>
      <c r="N11" s="37">
        <f t="shared" si="4"/>
        <v>5.11526036955679</v>
      </c>
      <c r="O11" s="36">
        <f t="shared" si="5"/>
        <v>4.003253661363658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114217996</v>
      </c>
      <c r="D13" s="64">
        <v>112878907</v>
      </c>
      <c r="E13" s="65">
        <f t="shared" si="0"/>
        <v>-1339089</v>
      </c>
      <c r="F13" s="63">
        <v>121786673</v>
      </c>
      <c r="G13" s="64">
        <v>117887279</v>
      </c>
      <c r="H13" s="65">
        <f t="shared" si="1"/>
        <v>-3899394</v>
      </c>
      <c r="I13" s="65">
        <v>123310099</v>
      </c>
      <c r="J13" s="30">
        <f t="shared" si="2"/>
        <v>-1.1723975615891562</v>
      </c>
      <c r="K13" s="31">
        <f t="shared" si="3"/>
        <v>-3.2018232405445546</v>
      </c>
      <c r="L13" s="84">
        <v>211707806</v>
      </c>
      <c r="M13" s="85">
        <v>212475435</v>
      </c>
      <c r="N13" s="32">
        <f t="shared" si="4"/>
        <v>-0.6325175369301215</v>
      </c>
      <c r="O13" s="31">
        <f t="shared" si="5"/>
        <v>-1.8352210927347907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211707806</v>
      </c>
      <c r="M14" s="85">
        <v>212475435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211707806</v>
      </c>
      <c r="M15" s="85">
        <v>212475435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211707806</v>
      </c>
      <c r="M16" s="85">
        <v>212475435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83324847</v>
      </c>
      <c r="D17" s="64">
        <v>98828899</v>
      </c>
      <c r="E17" s="65">
        <f t="shared" si="0"/>
        <v>15504052</v>
      </c>
      <c r="F17" s="63">
        <v>85256610</v>
      </c>
      <c r="G17" s="64">
        <v>94588156</v>
      </c>
      <c r="H17" s="65">
        <f t="shared" si="1"/>
        <v>9331546</v>
      </c>
      <c r="I17" s="65">
        <v>95466936</v>
      </c>
      <c r="J17" s="42">
        <f t="shared" si="2"/>
        <v>18.60675723773006</v>
      </c>
      <c r="K17" s="31">
        <f t="shared" si="3"/>
        <v>10.945246356851394</v>
      </c>
      <c r="L17" s="88">
        <v>211707806</v>
      </c>
      <c r="M17" s="85">
        <v>212475435</v>
      </c>
      <c r="N17" s="32">
        <f t="shared" si="4"/>
        <v>7.323325621729791</v>
      </c>
      <c r="O17" s="31">
        <f t="shared" si="5"/>
        <v>4.3918234594978</v>
      </c>
      <c r="P17" s="6"/>
      <c r="Q17" s="33"/>
    </row>
    <row r="18" spans="1:17" ht="16.5">
      <c r="A18" s="3"/>
      <c r="B18" s="34" t="s">
        <v>24</v>
      </c>
      <c r="C18" s="66">
        <f>SUM(C13:C17)</f>
        <v>197542843</v>
      </c>
      <c r="D18" s="67">
        <v>211707806</v>
      </c>
      <c r="E18" s="68">
        <f t="shared" si="0"/>
        <v>14164963</v>
      </c>
      <c r="F18" s="66">
        <f>SUM(F13:F17)</f>
        <v>207043283</v>
      </c>
      <c r="G18" s="67">
        <v>212475435</v>
      </c>
      <c r="H18" s="68">
        <f t="shared" si="1"/>
        <v>5432152</v>
      </c>
      <c r="I18" s="68">
        <v>218777035</v>
      </c>
      <c r="J18" s="43">
        <f t="shared" si="2"/>
        <v>7.170577675648822</v>
      </c>
      <c r="K18" s="36">
        <f t="shared" si="3"/>
        <v>2.623679416829958</v>
      </c>
      <c r="L18" s="89">
        <v>211707806</v>
      </c>
      <c r="M18" s="87">
        <v>212475435</v>
      </c>
      <c r="N18" s="37">
        <f t="shared" si="4"/>
        <v>6.690808084799669</v>
      </c>
      <c r="O18" s="36">
        <f t="shared" si="5"/>
        <v>2.5566023667630096</v>
      </c>
      <c r="P18" s="6"/>
      <c r="Q18" s="38"/>
    </row>
    <row r="19" spans="1:17" ht="16.5">
      <c r="A19" s="44"/>
      <c r="B19" s="45" t="s">
        <v>25</v>
      </c>
      <c r="C19" s="72">
        <f>C11-C18</f>
        <v>721667</v>
      </c>
      <c r="D19" s="73">
        <v>-2754806</v>
      </c>
      <c r="E19" s="74">
        <f t="shared" si="0"/>
        <v>-3476473</v>
      </c>
      <c r="F19" s="75">
        <f>F11-F18</f>
        <v>-1947636</v>
      </c>
      <c r="G19" s="76">
        <v>1173105</v>
      </c>
      <c r="H19" s="77">
        <f t="shared" si="1"/>
        <v>3120741</v>
      </c>
      <c r="I19" s="77">
        <v>1179719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27760000</v>
      </c>
      <c r="M22" s="85">
        <v>1016500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1896350</v>
      </c>
      <c r="D23" s="64">
        <v>27760000</v>
      </c>
      <c r="E23" s="65">
        <f t="shared" si="0"/>
        <v>25863650</v>
      </c>
      <c r="F23" s="63">
        <v>595773</v>
      </c>
      <c r="G23" s="64">
        <v>1016500</v>
      </c>
      <c r="H23" s="65">
        <f t="shared" si="1"/>
        <v>420727</v>
      </c>
      <c r="I23" s="65">
        <v>858529</v>
      </c>
      <c r="J23" s="30">
        <f t="shared" si="2"/>
        <v>1363.8647928916075</v>
      </c>
      <c r="K23" s="31">
        <f t="shared" si="3"/>
        <v>70.618675233688</v>
      </c>
      <c r="L23" s="84">
        <v>27760000</v>
      </c>
      <c r="M23" s="85">
        <v>1016500</v>
      </c>
      <c r="N23" s="32">
        <f t="shared" si="4"/>
        <v>93.16876801152738</v>
      </c>
      <c r="O23" s="31">
        <f t="shared" si="5"/>
        <v>41.389768814559766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27760000</v>
      </c>
      <c r="M24" s="85">
        <v>1016500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27760000</v>
      </c>
      <c r="M25" s="85">
        <v>1016500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1896350</v>
      </c>
      <c r="D26" s="67">
        <v>27760000</v>
      </c>
      <c r="E26" s="68">
        <f t="shared" si="0"/>
        <v>25863650</v>
      </c>
      <c r="F26" s="66">
        <f>SUM(F22:F24)</f>
        <v>595773</v>
      </c>
      <c r="G26" s="67">
        <v>1016500</v>
      </c>
      <c r="H26" s="68">
        <f t="shared" si="1"/>
        <v>420727</v>
      </c>
      <c r="I26" s="68">
        <v>858529</v>
      </c>
      <c r="J26" s="43">
        <f t="shared" si="2"/>
        <v>1363.8647928916075</v>
      </c>
      <c r="K26" s="36">
        <f t="shared" si="3"/>
        <v>70.618675233688</v>
      </c>
      <c r="L26" s="89">
        <v>27760000</v>
      </c>
      <c r="M26" s="87">
        <v>1016500</v>
      </c>
      <c r="N26" s="37">
        <f t="shared" si="4"/>
        <v>93.16876801152738</v>
      </c>
      <c r="O26" s="36">
        <f t="shared" si="5"/>
        <v>41.389768814559766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27760000</v>
      </c>
      <c r="M28" s="85">
        <v>1016500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1500000</v>
      </c>
      <c r="E29" s="65">
        <f t="shared" si="0"/>
        <v>1500000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27760000</v>
      </c>
      <c r="M29" s="85">
        <v>1016500</v>
      </c>
      <c r="N29" s="32">
        <f t="shared" si="4"/>
        <v>5.403458213256484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27760000</v>
      </c>
      <c r="M30" s="85">
        <v>1016500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27760000</v>
      </c>
      <c r="M31" s="85">
        <v>1016500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1896350</v>
      </c>
      <c r="D32" s="64">
        <v>26260000</v>
      </c>
      <c r="E32" s="65">
        <f t="shared" si="0"/>
        <v>24363650</v>
      </c>
      <c r="F32" s="63">
        <v>595773</v>
      </c>
      <c r="G32" s="64">
        <v>1016500</v>
      </c>
      <c r="H32" s="65">
        <f t="shared" si="1"/>
        <v>420727</v>
      </c>
      <c r="I32" s="65">
        <v>858529</v>
      </c>
      <c r="J32" s="30">
        <f t="shared" si="2"/>
        <v>1284.765470509136</v>
      </c>
      <c r="K32" s="31">
        <f t="shared" si="3"/>
        <v>70.618675233688</v>
      </c>
      <c r="L32" s="84">
        <v>27760000</v>
      </c>
      <c r="M32" s="85">
        <v>1016500</v>
      </c>
      <c r="N32" s="32">
        <f t="shared" si="4"/>
        <v>87.76530979827089</v>
      </c>
      <c r="O32" s="31">
        <f t="shared" si="5"/>
        <v>41.389768814559766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1896350</v>
      </c>
      <c r="D33" s="82">
        <v>27760000</v>
      </c>
      <c r="E33" s="83">
        <f t="shared" si="0"/>
        <v>25863650</v>
      </c>
      <c r="F33" s="81">
        <f>SUM(F28:F32)</f>
        <v>595773</v>
      </c>
      <c r="G33" s="82">
        <v>1016500</v>
      </c>
      <c r="H33" s="83">
        <f t="shared" si="1"/>
        <v>420727</v>
      </c>
      <c r="I33" s="83">
        <v>858529</v>
      </c>
      <c r="J33" s="58">
        <f t="shared" si="2"/>
        <v>1363.8647928916075</v>
      </c>
      <c r="K33" s="59">
        <f t="shared" si="3"/>
        <v>70.618675233688</v>
      </c>
      <c r="L33" s="96">
        <v>27760000</v>
      </c>
      <c r="M33" s="97">
        <v>1016500</v>
      </c>
      <c r="N33" s="60">
        <f t="shared" si="4"/>
        <v>93.16876801152738</v>
      </c>
      <c r="O33" s="59">
        <f t="shared" si="5"/>
        <v>41.389768814559766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285000001</v>
      </c>
      <c r="D8" s="64">
        <v>369015426</v>
      </c>
      <c r="E8" s="65">
        <f>($D8-$C8)</f>
        <v>84015425</v>
      </c>
      <c r="F8" s="63">
        <v>300390002</v>
      </c>
      <c r="G8" s="64">
        <v>387460425</v>
      </c>
      <c r="H8" s="65">
        <f>($G8-$F8)</f>
        <v>87070423</v>
      </c>
      <c r="I8" s="65">
        <v>406900516</v>
      </c>
      <c r="J8" s="30">
        <f>IF($C8=0,0,($E8/$C8)*100)</f>
        <v>29.47909638779264</v>
      </c>
      <c r="K8" s="31">
        <f>IF($F8=0,0,($H8/$F8)*100)</f>
        <v>28.985792609702106</v>
      </c>
      <c r="L8" s="84">
        <v>2061211685</v>
      </c>
      <c r="M8" s="85">
        <v>2201616819</v>
      </c>
      <c r="N8" s="32">
        <f>IF($L8=0,0,($E8/$L8)*100)</f>
        <v>4.076021187508453</v>
      </c>
      <c r="O8" s="31">
        <f>IF($M8=0,0,($H8/$M8)*100)</f>
        <v>3.9548400179622716</v>
      </c>
      <c r="P8" s="6"/>
      <c r="Q8" s="33"/>
    </row>
    <row r="9" spans="1:17" ht="12.75">
      <c r="A9" s="3"/>
      <c r="B9" s="29" t="s">
        <v>16</v>
      </c>
      <c r="C9" s="63">
        <v>781862999</v>
      </c>
      <c r="D9" s="64">
        <v>750149501</v>
      </c>
      <c r="E9" s="65">
        <f>($D9-$C9)</f>
        <v>-31713498</v>
      </c>
      <c r="F9" s="63">
        <v>823987916</v>
      </c>
      <c r="G9" s="64">
        <v>780916678</v>
      </c>
      <c r="H9" s="65">
        <f>($G9-$F9)</f>
        <v>-43071238</v>
      </c>
      <c r="I9" s="65">
        <v>818400677</v>
      </c>
      <c r="J9" s="30">
        <f>IF($C9=0,0,($E9/$C9)*100)</f>
        <v>-4.056145135472768</v>
      </c>
      <c r="K9" s="31">
        <f>IF($F9=0,0,($H9/$F9)*100)</f>
        <v>-5.227168646973216</v>
      </c>
      <c r="L9" s="84">
        <v>2061211685</v>
      </c>
      <c r="M9" s="85">
        <v>2201616819</v>
      </c>
      <c r="N9" s="32">
        <f>IF($L9=0,0,($E9/$L9)*100)</f>
        <v>-1.53858520358621</v>
      </c>
      <c r="O9" s="31">
        <f>IF($M9=0,0,($H9/$M9)*100)</f>
        <v>-1.9563457922511445</v>
      </c>
      <c r="P9" s="6"/>
      <c r="Q9" s="33"/>
    </row>
    <row r="10" spans="1:17" ht="12.75">
      <c r="A10" s="3"/>
      <c r="B10" s="29" t="s">
        <v>17</v>
      </c>
      <c r="C10" s="63">
        <v>897268601</v>
      </c>
      <c r="D10" s="64">
        <v>942046758</v>
      </c>
      <c r="E10" s="65">
        <f aca="true" t="shared" si="0" ref="E10:E33">($D10-$C10)</f>
        <v>44778157</v>
      </c>
      <c r="F10" s="63">
        <v>988519335</v>
      </c>
      <c r="G10" s="64">
        <v>1033239716</v>
      </c>
      <c r="H10" s="65">
        <f aca="true" t="shared" si="1" ref="H10:H33">($G10-$F10)</f>
        <v>44720381</v>
      </c>
      <c r="I10" s="65">
        <v>1131799093</v>
      </c>
      <c r="J10" s="30">
        <f aca="true" t="shared" si="2" ref="J10:J33">IF($C10=0,0,($E10/$C10)*100)</f>
        <v>4.99049637422897</v>
      </c>
      <c r="K10" s="31">
        <f aca="true" t="shared" si="3" ref="K10:K33">IF($F10=0,0,($H10/$F10)*100)</f>
        <v>4.5239763570229</v>
      </c>
      <c r="L10" s="84">
        <v>2061211685</v>
      </c>
      <c r="M10" s="85">
        <v>2201616819</v>
      </c>
      <c r="N10" s="32">
        <f aca="true" t="shared" si="4" ref="N10:N33">IF($L10=0,0,($E10/$L10)*100)</f>
        <v>2.172419132196022</v>
      </c>
      <c r="O10" s="31">
        <f aca="true" t="shared" si="5" ref="O10:O33">IF($M10=0,0,($H10/$M10)*100)</f>
        <v>2.0312517879615637</v>
      </c>
      <c r="P10" s="6"/>
      <c r="Q10" s="33"/>
    </row>
    <row r="11" spans="1:17" ht="16.5">
      <c r="A11" s="7"/>
      <c r="B11" s="34" t="s">
        <v>18</v>
      </c>
      <c r="C11" s="66">
        <f>SUM(C8:C10)</f>
        <v>1964131601</v>
      </c>
      <c r="D11" s="67">
        <v>2061211685</v>
      </c>
      <c r="E11" s="68">
        <f t="shared" si="0"/>
        <v>97080084</v>
      </c>
      <c r="F11" s="66">
        <f>SUM(F8:F10)</f>
        <v>2112897253</v>
      </c>
      <c r="G11" s="67">
        <v>2201616819</v>
      </c>
      <c r="H11" s="68">
        <f t="shared" si="1"/>
        <v>88719566</v>
      </c>
      <c r="I11" s="68">
        <v>2357100286</v>
      </c>
      <c r="J11" s="35">
        <f t="shared" si="2"/>
        <v>4.942646610368344</v>
      </c>
      <c r="K11" s="36">
        <f t="shared" si="3"/>
        <v>4.198953161306419</v>
      </c>
      <c r="L11" s="86">
        <v>2061211685</v>
      </c>
      <c r="M11" s="87">
        <v>2201616819</v>
      </c>
      <c r="N11" s="37">
        <f t="shared" si="4"/>
        <v>4.709855116118265</v>
      </c>
      <c r="O11" s="36">
        <f t="shared" si="5"/>
        <v>4.029746013672691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498656498</v>
      </c>
      <c r="D13" s="64">
        <v>558802602</v>
      </c>
      <c r="E13" s="65">
        <f t="shared" si="0"/>
        <v>60146104</v>
      </c>
      <c r="F13" s="63">
        <v>524320571</v>
      </c>
      <c r="G13" s="64">
        <v>585623903</v>
      </c>
      <c r="H13" s="65">
        <f t="shared" si="1"/>
        <v>61303332</v>
      </c>
      <c r="I13" s="65">
        <v>613733866</v>
      </c>
      <c r="J13" s="30">
        <f t="shared" si="2"/>
        <v>12.061630449263694</v>
      </c>
      <c r="K13" s="31">
        <f t="shared" si="3"/>
        <v>11.691956293662184</v>
      </c>
      <c r="L13" s="84">
        <v>2462474369</v>
      </c>
      <c r="M13" s="85">
        <v>2581135310</v>
      </c>
      <c r="N13" s="32">
        <f t="shared" si="4"/>
        <v>2.442506803610917</v>
      </c>
      <c r="O13" s="31">
        <f t="shared" si="5"/>
        <v>2.3750530149463573</v>
      </c>
      <c r="P13" s="6"/>
      <c r="Q13" s="33"/>
    </row>
    <row r="14" spans="1:17" ht="12.75">
      <c r="A14" s="3"/>
      <c r="B14" s="29" t="s">
        <v>21</v>
      </c>
      <c r="C14" s="63">
        <v>235000000</v>
      </c>
      <c r="D14" s="64">
        <v>200000000</v>
      </c>
      <c r="E14" s="65">
        <f t="shared" si="0"/>
        <v>-35000000</v>
      </c>
      <c r="F14" s="63">
        <v>190000000</v>
      </c>
      <c r="G14" s="64">
        <v>209600000</v>
      </c>
      <c r="H14" s="65">
        <f t="shared" si="1"/>
        <v>19600000</v>
      </c>
      <c r="I14" s="65">
        <v>219660800</v>
      </c>
      <c r="J14" s="30">
        <f t="shared" si="2"/>
        <v>-14.893617021276595</v>
      </c>
      <c r="K14" s="31">
        <f t="shared" si="3"/>
        <v>10.31578947368421</v>
      </c>
      <c r="L14" s="84">
        <v>2462474369</v>
      </c>
      <c r="M14" s="85">
        <v>2581135310</v>
      </c>
      <c r="N14" s="32">
        <f t="shared" si="4"/>
        <v>-1.4213345909550865</v>
      </c>
      <c r="O14" s="31">
        <f t="shared" si="5"/>
        <v>0.7593557735646179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2462474369</v>
      </c>
      <c r="M15" s="85">
        <v>2581135310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590240000</v>
      </c>
      <c r="D16" s="64">
        <v>600000000</v>
      </c>
      <c r="E16" s="65">
        <f t="shared" si="0"/>
        <v>9760000</v>
      </c>
      <c r="F16" s="63">
        <v>622112960</v>
      </c>
      <c r="G16" s="64">
        <v>625760000</v>
      </c>
      <c r="H16" s="65">
        <f t="shared" si="1"/>
        <v>3647040</v>
      </c>
      <c r="I16" s="65">
        <v>641982400</v>
      </c>
      <c r="J16" s="30">
        <f t="shared" si="2"/>
        <v>1.6535646516671185</v>
      </c>
      <c r="K16" s="31">
        <f t="shared" si="3"/>
        <v>0.5862343713270336</v>
      </c>
      <c r="L16" s="84">
        <v>2462474369</v>
      </c>
      <c r="M16" s="85">
        <v>2581135310</v>
      </c>
      <c r="N16" s="32">
        <f t="shared" si="4"/>
        <v>0.39634930307776134</v>
      </c>
      <c r="O16" s="31">
        <f t="shared" si="5"/>
        <v>0.14129596328679103</v>
      </c>
      <c r="P16" s="6"/>
      <c r="Q16" s="33"/>
    </row>
    <row r="17" spans="1:17" ht="12.75">
      <c r="A17" s="3"/>
      <c r="B17" s="29" t="s">
        <v>23</v>
      </c>
      <c r="C17" s="63">
        <v>1175196836</v>
      </c>
      <c r="D17" s="64">
        <v>1103671767</v>
      </c>
      <c r="E17" s="65">
        <f t="shared" si="0"/>
        <v>-71525069</v>
      </c>
      <c r="F17" s="63">
        <v>1235861065</v>
      </c>
      <c r="G17" s="64">
        <v>1160151407</v>
      </c>
      <c r="H17" s="65">
        <f t="shared" si="1"/>
        <v>-75709658</v>
      </c>
      <c r="I17" s="65">
        <v>1195510445</v>
      </c>
      <c r="J17" s="42">
        <f t="shared" si="2"/>
        <v>-6.0862203512603745</v>
      </c>
      <c r="K17" s="31">
        <f t="shared" si="3"/>
        <v>-6.126065473225341</v>
      </c>
      <c r="L17" s="88">
        <v>2462474369</v>
      </c>
      <c r="M17" s="85">
        <v>2581135310</v>
      </c>
      <c r="N17" s="32">
        <f t="shared" si="4"/>
        <v>-2.9046015625756954</v>
      </c>
      <c r="O17" s="31">
        <f t="shared" si="5"/>
        <v>-2.933192138617483</v>
      </c>
      <c r="P17" s="6"/>
      <c r="Q17" s="33"/>
    </row>
    <row r="18" spans="1:17" ht="16.5">
      <c r="A18" s="3"/>
      <c r="B18" s="34" t="s">
        <v>24</v>
      </c>
      <c r="C18" s="66">
        <f>SUM(C13:C17)</f>
        <v>2499093334</v>
      </c>
      <c r="D18" s="67">
        <v>2462474369</v>
      </c>
      <c r="E18" s="68">
        <f t="shared" si="0"/>
        <v>-36618965</v>
      </c>
      <c r="F18" s="66">
        <f>SUM(F13:F17)</f>
        <v>2572294596</v>
      </c>
      <c r="G18" s="67">
        <v>2581135310</v>
      </c>
      <c r="H18" s="68">
        <f t="shared" si="1"/>
        <v>8840714</v>
      </c>
      <c r="I18" s="68">
        <v>2670887511</v>
      </c>
      <c r="J18" s="43">
        <f t="shared" si="2"/>
        <v>-1.4652900114534098</v>
      </c>
      <c r="K18" s="36">
        <f t="shared" si="3"/>
        <v>0.34368979407520395</v>
      </c>
      <c r="L18" s="89">
        <v>2462474369</v>
      </c>
      <c r="M18" s="87">
        <v>2581135310</v>
      </c>
      <c r="N18" s="37">
        <f t="shared" si="4"/>
        <v>-1.4870800468421037</v>
      </c>
      <c r="O18" s="36">
        <f t="shared" si="5"/>
        <v>0.34251261318028303</v>
      </c>
      <c r="P18" s="6"/>
      <c r="Q18" s="38"/>
    </row>
    <row r="19" spans="1:17" ht="16.5">
      <c r="A19" s="44"/>
      <c r="B19" s="45" t="s">
        <v>25</v>
      </c>
      <c r="C19" s="72">
        <f>C11-C18</f>
        <v>-534961733</v>
      </c>
      <c r="D19" s="73">
        <v>-401262684</v>
      </c>
      <c r="E19" s="74">
        <f t="shared" si="0"/>
        <v>133699049</v>
      </c>
      <c r="F19" s="75">
        <f>F11-F18</f>
        <v>-459397343</v>
      </c>
      <c r="G19" s="76">
        <v>-379518491</v>
      </c>
      <c r="H19" s="77">
        <f t="shared" si="1"/>
        <v>79878852</v>
      </c>
      <c r="I19" s="77">
        <v>-313787225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281482417</v>
      </c>
      <c r="M22" s="85">
        <v>327000000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281482417</v>
      </c>
      <c r="M23" s="85">
        <v>327000000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317703000</v>
      </c>
      <c r="D24" s="64">
        <v>281482417</v>
      </c>
      <c r="E24" s="65">
        <f t="shared" si="0"/>
        <v>-36220583</v>
      </c>
      <c r="F24" s="63">
        <v>342794000</v>
      </c>
      <c r="G24" s="64">
        <v>327000000</v>
      </c>
      <c r="H24" s="65">
        <f t="shared" si="1"/>
        <v>-15794000</v>
      </c>
      <c r="I24" s="65">
        <v>335000000</v>
      </c>
      <c r="J24" s="30">
        <f t="shared" si="2"/>
        <v>-11.400768327651926</v>
      </c>
      <c r="K24" s="31">
        <f t="shared" si="3"/>
        <v>-4.607431868702486</v>
      </c>
      <c r="L24" s="84">
        <v>281482417</v>
      </c>
      <c r="M24" s="85">
        <v>327000000</v>
      </c>
      <c r="N24" s="32">
        <f t="shared" si="4"/>
        <v>-12.867795930571393</v>
      </c>
      <c r="O24" s="31">
        <f t="shared" si="5"/>
        <v>-4.8299694189602445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281482417</v>
      </c>
      <c r="M25" s="85">
        <v>327000000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317703000</v>
      </c>
      <c r="D26" s="67">
        <v>281482417</v>
      </c>
      <c r="E26" s="68">
        <f t="shared" si="0"/>
        <v>-36220583</v>
      </c>
      <c r="F26" s="66">
        <f>SUM(F22:F24)</f>
        <v>342794000</v>
      </c>
      <c r="G26" s="67">
        <v>327000000</v>
      </c>
      <c r="H26" s="68">
        <f t="shared" si="1"/>
        <v>-15794000</v>
      </c>
      <c r="I26" s="68">
        <v>335000000</v>
      </c>
      <c r="J26" s="43">
        <f t="shared" si="2"/>
        <v>-11.400768327651926</v>
      </c>
      <c r="K26" s="36">
        <f t="shared" si="3"/>
        <v>-4.607431868702486</v>
      </c>
      <c r="L26" s="89">
        <v>281482417</v>
      </c>
      <c r="M26" s="87">
        <v>327000000</v>
      </c>
      <c r="N26" s="37">
        <f t="shared" si="4"/>
        <v>-12.867795930571393</v>
      </c>
      <c r="O26" s="36">
        <f t="shared" si="5"/>
        <v>-4.8299694189602445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120000000</v>
      </c>
      <c r="D28" s="64">
        <v>97400000</v>
      </c>
      <c r="E28" s="65">
        <f t="shared" si="0"/>
        <v>-22600000</v>
      </c>
      <c r="F28" s="63">
        <v>142000000</v>
      </c>
      <c r="G28" s="64">
        <v>65000000</v>
      </c>
      <c r="H28" s="65">
        <f t="shared" si="1"/>
        <v>-77000000</v>
      </c>
      <c r="I28" s="65">
        <v>85000000</v>
      </c>
      <c r="J28" s="30">
        <f t="shared" si="2"/>
        <v>-18.833333333333332</v>
      </c>
      <c r="K28" s="31">
        <f t="shared" si="3"/>
        <v>-54.22535211267606</v>
      </c>
      <c r="L28" s="84">
        <v>281482417</v>
      </c>
      <c r="M28" s="85">
        <v>327000000</v>
      </c>
      <c r="N28" s="32">
        <f t="shared" si="4"/>
        <v>-8.028920683880585</v>
      </c>
      <c r="O28" s="31">
        <f t="shared" si="5"/>
        <v>-23.547400611620795</v>
      </c>
      <c r="P28" s="6"/>
      <c r="Q28" s="33"/>
    </row>
    <row r="29" spans="1:17" ht="12.75">
      <c r="A29" s="7"/>
      <c r="B29" s="29" t="s">
        <v>33</v>
      </c>
      <c r="C29" s="63">
        <v>36703000</v>
      </c>
      <c r="D29" s="64">
        <v>22897150</v>
      </c>
      <c r="E29" s="65">
        <f t="shared" si="0"/>
        <v>-13805850</v>
      </c>
      <c r="F29" s="63">
        <v>38794000</v>
      </c>
      <c r="G29" s="64">
        <v>75000000</v>
      </c>
      <c r="H29" s="65">
        <f t="shared" si="1"/>
        <v>36206000</v>
      </c>
      <c r="I29" s="65">
        <v>71000000</v>
      </c>
      <c r="J29" s="30">
        <f t="shared" si="2"/>
        <v>-37.61504509168188</v>
      </c>
      <c r="K29" s="31">
        <f t="shared" si="3"/>
        <v>93.32886528844668</v>
      </c>
      <c r="L29" s="84">
        <v>281482417</v>
      </c>
      <c r="M29" s="85">
        <v>327000000</v>
      </c>
      <c r="N29" s="32">
        <f t="shared" si="4"/>
        <v>-4.904693567413839</v>
      </c>
      <c r="O29" s="31">
        <f t="shared" si="5"/>
        <v>11.07217125382263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281482417</v>
      </c>
      <c r="M30" s="85">
        <v>327000000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88000000</v>
      </c>
      <c r="D31" s="64">
        <v>62600000</v>
      </c>
      <c r="E31" s="65">
        <f t="shared" si="0"/>
        <v>-25400000</v>
      </c>
      <c r="F31" s="63">
        <v>84000000</v>
      </c>
      <c r="G31" s="64">
        <v>98000000</v>
      </c>
      <c r="H31" s="65">
        <f t="shared" si="1"/>
        <v>14000000</v>
      </c>
      <c r="I31" s="65">
        <v>91000000</v>
      </c>
      <c r="J31" s="30">
        <f t="shared" si="2"/>
        <v>-28.863636363636363</v>
      </c>
      <c r="K31" s="31">
        <f t="shared" si="3"/>
        <v>16.666666666666664</v>
      </c>
      <c r="L31" s="84">
        <v>281482417</v>
      </c>
      <c r="M31" s="85">
        <v>327000000</v>
      </c>
      <c r="N31" s="32">
        <f t="shared" si="4"/>
        <v>-9.023654219936587</v>
      </c>
      <c r="O31" s="31">
        <f t="shared" si="5"/>
        <v>4.281345565749235</v>
      </c>
      <c r="P31" s="6"/>
      <c r="Q31" s="33"/>
    </row>
    <row r="32" spans="1:17" ht="12.75">
      <c r="A32" s="7"/>
      <c r="B32" s="29" t="s">
        <v>36</v>
      </c>
      <c r="C32" s="63">
        <v>73000000</v>
      </c>
      <c r="D32" s="64">
        <v>98585267</v>
      </c>
      <c r="E32" s="65">
        <f t="shared" si="0"/>
        <v>25585267</v>
      </c>
      <c r="F32" s="63">
        <v>78000000</v>
      </c>
      <c r="G32" s="64">
        <v>89000000</v>
      </c>
      <c r="H32" s="65">
        <f t="shared" si="1"/>
        <v>11000000</v>
      </c>
      <c r="I32" s="65">
        <v>88000000</v>
      </c>
      <c r="J32" s="30">
        <f t="shared" si="2"/>
        <v>35.04831095890411</v>
      </c>
      <c r="K32" s="31">
        <f t="shared" si="3"/>
        <v>14.102564102564102</v>
      </c>
      <c r="L32" s="84">
        <v>281482417</v>
      </c>
      <c r="M32" s="85">
        <v>327000000</v>
      </c>
      <c r="N32" s="32">
        <f t="shared" si="4"/>
        <v>9.089472540659619</v>
      </c>
      <c r="O32" s="31">
        <f t="shared" si="5"/>
        <v>3.3639143730886847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317703000</v>
      </c>
      <c r="D33" s="82">
        <v>281482417</v>
      </c>
      <c r="E33" s="83">
        <f t="shared" si="0"/>
        <v>-36220583</v>
      </c>
      <c r="F33" s="81">
        <f>SUM(F28:F32)</f>
        <v>342794000</v>
      </c>
      <c r="G33" s="82">
        <v>327000000</v>
      </c>
      <c r="H33" s="83">
        <f t="shared" si="1"/>
        <v>-15794000</v>
      </c>
      <c r="I33" s="83">
        <v>335000000</v>
      </c>
      <c r="J33" s="58">
        <f t="shared" si="2"/>
        <v>-11.400768327651926</v>
      </c>
      <c r="K33" s="59">
        <f t="shared" si="3"/>
        <v>-4.607431868702486</v>
      </c>
      <c r="L33" s="96">
        <v>281482417</v>
      </c>
      <c r="M33" s="97">
        <v>327000000</v>
      </c>
      <c r="N33" s="60">
        <f t="shared" si="4"/>
        <v>-12.867795930571393</v>
      </c>
      <c r="O33" s="59">
        <f t="shared" si="5"/>
        <v>-4.8299694189602445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381171571</v>
      </c>
      <c r="D8" s="64">
        <v>398240441</v>
      </c>
      <c r="E8" s="65">
        <f>($D8-$C8)</f>
        <v>17068870</v>
      </c>
      <c r="F8" s="63">
        <v>401678602</v>
      </c>
      <c r="G8" s="64">
        <v>424524311</v>
      </c>
      <c r="H8" s="65">
        <f>($G8-$F8)</f>
        <v>22845709</v>
      </c>
      <c r="I8" s="65">
        <v>444052429</v>
      </c>
      <c r="J8" s="30">
        <f>IF($C8=0,0,($E8/$C8)*100)</f>
        <v>4.4780018497234675</v>
      </c>
      <c r="K8" s="31">
        <f>IF($F8=0,0,($H8/$F8)*100)</f>
        <v>5.687559378629784</v>
      </c>
      <c r="L8" s="84">
        <v>5190748914</v>
      </c>
      <c r="M8" s="85">
        <v>5525327149</v>
      </c>
      <c r="N8" s="32">
        <f>IF($L8=0,0,($E8/$L8)*100)</f>
        <v>0.32883251112307604</v>
      </c>
      <c r="O8" s="31">
        <f>IF($M8=0,0,($H8/$M8)*100)</f>
        <v>0.4134725127386299</v>
      </c>
      <c r="P8" s="6"/>
      <c r="Q8" s="33"/>
    </row>
    <row r="9" spans="1:17" ht="12.75">
      <c r="A9" s="3"/>
      <c r="B9" s="29" t="s">
        <v>16</v>
      </c>
      <c r="C9" s="63">
        <v>3551790347</v>
      </c>
      <c r="D9" s="64">
        <v>3339986071</v>
      </c>
      <c r="E9" s="65">
        <f>($D9-$C9)</f>
        <v>-211804276</v>
      </c>
      <c r="F9" s="63">
        <v>3742876667</v>
      </c>
      <c r="G9" s="64">
        <v>3527025292</v>
      </c>
      <c r="H9" s="65">
        <f>($G9-$F9)</f>
        <v>-215851375</v>
      </c>
      <c r="I9" s="65">
        <v>3689268454</v>
      </c>
      <c r="J9" s="30">
        <f>IF($C9=0,0,($E9/$C9)*100)</f>
        <v>-5.963310198725534</v>
      </c>
      <c r="K9" s="31">
        <f>IF($F9=0,0,($H9/$F9)*100)</f>
        <v>-5.766991386681457</v>
      </c>
      <c r="L9" s="84">
        <v>5190748914</v>
      </c>
      <c r="M9" s="85">
        <v>5525327149</v>
      </c>
      <c r="N9" s="32">
        <f>IF($L9=0,0,($E9/$L9)*100)</f>
        <v>-4.080418442678694</v>
      </c>
      <c r="O9" s="31">
        <f>IF($M9=0,0,($H9/$M9)*100)</f>
        <v>-3.906580898817291</v>
      </c>
      <c r="P9" s="6"/>
      <c r="Q9" s="33"/>
    </row>
    <row r="10" spans="1:17" ht="12.75">
      <c r="A10" s="3"/>
      <c r="B10" s="29" t="s">
        <v>17</v>
      </c>
      <c r="C10" s="63">
        <v>1621138139</v>
      </c>
      <c r="D10" s="64">
        <v>1452522402</v>
      </c>
      <c r="E10" s="65">
        <f aca="true" t="shared" si="0" ref="E10:E33">($D10-$C10)</f>
        <v>-168615737</v>
      </c>
      <c r="F10" s="63">
        <v>1770432158</v>
      </c>
      <c r="G10" s="64">
        <v>1573777546</v>
      </c>
      <c r="H10" s="65">
        <f aca="true" t="shared" si="1" ref="H10:H33">($G10-$F10)</f>
        <v>-196654612</v>
      </c>
      <c r="I10" s="65">
        <v>1704142647</v>
      </c>
      <c r="J10" s="30">
        <f aca="true" t="shared" si="2" ref="J10:J33">IF($C10=0,0,($E10/$C10)*100)</f>
        <v>-10.401071503012735</v>
      </c>
      <c r="K10" s="31">
        <f aca="true" t="shared" si="3" ref="K10:K33">IF($F10=0,0,($H10/$F10)*100)</f>
        <v>-11.107718028696132</v>
      </c>
      <c r="L10" s="84">
        <v>5190748914</v>
      </c>
      <c r="M10" s="85">
        <v>5525327149</v>
      </c>
      <c r="N10" s="32">
        <f aca="true" t="shared" si="4" ref="N10:N33">IF($L10=0,0,($E10/$L10)*100)</f>
        <v>-3.2483893903098546</v>
      </c>
      <c r="O10" s="31">
        <f aca="true" t="shared" si="5" ref="O10:O33">IF($M10=0,0,($H10/$M10)*100)</f>
        <v>-3.5591487471577405</v>
      </c>
      <c r="P10" s="6"/>
      <c r="Q10" s="33"/>
    </row>
    <row r="11" spans="1:17" ht="16.5">
      <c r="A11" s="7"/>
      <c r="B11" s="34" t="s">
        <v>18</v>
      </c>
      <c r="C11" s="66">
        <f>SUM(C8:C10)</f>
        <v>5554100057</v>
      </c>
      <c r="D11" s="67">
        <v>5190748914</v>
      </c>
      <c r="E11" s="68">
        <f t="shared" si="0"/>
        <v>-363351143</v>
      </c>
      <c r="F11" s="66">
        <f>SUM(F8:F10)</f>
        <v>5914987427</v>
      </c>
      <c r="G11" s="67">
        <v>5525327149</v>
      </c>
      <c r="H11" s="68">
        <f t="shared" si="1"/>
        <v>-389660278</v>
      </c>
      <c r="I11" s="68">
        <v>5837463530</v>
      </c>
      <c r="J11" s="35">
        <f t="shared" si="2"/>
        <v>-6.542034519922946</v>
      </c>
      <c r="K11" s="36">
        <f t="shared" si="3"/>
        <v>-6.587677198117567</v>
      </c>
      <c r="L11" s="86">
        <v>5190748914</v>
      </c>
      <c r="M11" s="87">
        <v>5525327149</v>
      </c>
      <c r="N11" s="37">
        <f t="shared" si="4"/>
        <v>-6.999975321865472</v>
      </c>
      <c r="O11" s="36">
        <f t="shared" si="5"/>
        <v>-7.0522571332364015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778085498</v>
      </c>
      <c r="D13" s="64">
        <v>792398131</v>
      </c>
      <c r="E13" s="65">
        <f t="shared" si="0"/>
        <v>14312633</v>
      </c>
      <c r="F13" s="63">
        <v>820100672</v>
      </c>
      <c r="G13" s="64">
        <v>828848445</v>
      </c>
      <c r="H13" s="65">
        <f t="shared" si="1"/>
        <v>8747773</v>
      </c>
      <c r="I13" s="65">
        <v>866975473</v>
      </c>
      <c r="J13" s="30">
        <f t="shared" si="2"/>
        <v>1.8394679038215411</v>
      </c>
      <c r="K13" s="31">
        <f t="shared" si="3"/>
        <v>1.0666706294321875</v>
      </c>
      <c r="L13" s="84">
        <v>4326090405</v>
      </c>
      <c r="M13" s="85">
        <v>4497755164</v>
      </c>
      <c r="N13" s="32">
        <f t="shared" si="4"/>
        <v>0.3308445191866026</v>
      </c>
      <c r="O13" s="31">
        <f t="shared" si="5"/>
        <v>0.19449197835438248</v>
      </c>
      <c r="P13" s="6"/>
      <c r="Q13" s="33"/>
    </row>
    <row r="14" spans="1:17" ht="12.75">
      <c r="A14" s="3"/>
      <c r="B14" s="29" t="s">
        <v>21</v>
      </c>
      <c r="C14" s="63">
        <v>629969662</v>
      </c>
      <c r="D14" s="64">
        <v>898086851</v>
      </c>
      <c r="E14" s="65">
        <f t="shared" si="0"/>
        <v>268117189</v>
      </c>
      <c r="F14" s="63">
        <v>620941222</v>
      </c>
      <c r="G14" s="64">
        <v>890769496</v>
      </c>
      <c r="H14" s="65">
        <f t="shared" si="1"/>
        <v>269828274</v>
      </c>
      <c r="I14" s="65">
        <v>870003727</v>
      </c>
      <c r="J14" s="30">
        <f t="shared" si="2"/>
        <v>42.56033348475756</v>
      </c>
      <c r="K14" s="31">
        <f t="shared" si="3"/>
        <v>43.454720743278344</v>
      </c>
      <c r="L14" s="84">
        <v>4326090405</v>
      </c>
      <c r="M14" s="85">
        <v>4497755164</v>
      </c>
      <c r="N14" s="32">
        <f t="shared" si="4"/>
        <v>6.1976788254382305</v>
      </c>
      <c r="O14" s="31">
        <f t="shared" si="5"/>
        <v>5.999176570563546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4326090405</v>
      </c>
      <c r="M15" s="85">
        <v>4497755164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2456927101</v>
      </c>
      <c r="D16" s="64">
        <v>1358418894</v>
      </c>
      <c r="E16" s="65">
        <f t="shared" si="0"/>
        <v>-1098508207</v>
      </c>
      <c r="F16" s="63">
        <v>2589601163</v>
      </c>
      <c r="G16" s="64">
        <v>1431854660</v>
      </c>
      <c r="H16" s="65">
        <f t="shared" si="1"/>
        <v>-1157746503</v>
      </c>
      <c r="I16" s="65">
        <v>1509174813</v>
      </c>
      <c r="J16" s="30">
        <f t="shared" si="2"/>
        <v>-44.71065529591389</v>
      </c>
      <c r="K16" s="31">
        <f t="shared" si="3"/>
        <v>-44.707521742798974</v>
      </c>
      <c r="L16" s="84">
        <v>4326090405</v>
      </c>
      <c r="M16" s="85">
        <v>4497755164</v>
      </c>
      <c r="N16" s="32">
        <f t="shared" si="4"/>
        <v>-25.392631779732767</v>
      </c>
      <c r="O16" s="31">
        <f t="shared" si="5"/>
        <v>-25.740540798365252</v>
      </c>
      <c r="P16" s="6"/>
      <c r="Q16" s="33"/>
    </row>
    <row r="17" spans="1:17" ht="12.75">
      <c r="A17" s="3"/>
      <c r="B17" s="29" t="s">
        <v>23</v>
      </c>
      <c r="C17" s="63">
        <v>1514383860</v>
      </c>
      <c r="D17" s="64">
        <v>1277186529</v>
      </c>
      <c r="E17" s="65">
        <f t="shared" si="0"/>
        <v>-237197331</v>
      </c>
      <c r="F17" s="63">
        <v>1596249123</v>
      </c>
      <c r="G17" s="64">
        <v>1346282563</v>
      </c>
      <c r="H17" s="65">
        <f t="shared" si="1"/>
        <v>-249966560</v>
      </c>
      <c r="I17" s="65">
        <v>1420859197</v>
      </c>
      <c r="J17" s="42">
        <f t="shared" si="2"/>
        <v>-15.66295952203294</v>
      </c>
      <c r="K17" s="31">
        <f t="shared" si="3"/>
        <v>-15.659620819725895</v>
      </c>
      <c r="L17" s="88">
        <v>4326090405</v>
      </c>
      <c r="M17" s="85">
        <v>4497755164</v>
      </c>
      <c r="N17" s="32">
        <f t="shared" si="4"/>
        <v>-5.482949009245219</v>
      </c>
      <c r="O17" s="31">
        <f t="shared" si="5"/>
        <v>-5.557584859236682</v>
      </c>
      <c r="P17" s="6"/>
      <c r="Q17" s="33"/>
    </row>
    <row r="18" spans="1:17" ht="16.5">
      <c r="A18" s="3"/>
      <c r="B18" s="34" t="s">
        <v>24</v>
      </c>
      <c r="C18" s="66">
        <f>SUM(C13:C17)</f>
        <v>5379366121</v>
      </c>
      <c r="D18" s="67">
        <v>4326090405</v>
      </c>
      <c r="E18" s="68">
        <f t="shared" si="0"/>
        <v>-1053275716</v>
      </c>
      <c r="F18" s="66">
        <f>SUM(F13:F17)</f>
        <v>5626892180</v>
      </c>
      <c r="G18" s="67">
        <v>4497755164</v>
      </c>
      <c r="H18" s="68">
        <f t="shared" si="1"/>
        <v>-1129137016</v>
      </c>
      <c r="I18" s="68">
        <v>4667013210</v>
      </c>
      <c r="J18" s="43">
        <f t="shared" si="2"/>
        <v>-19.57992247243065</v>
      </c>
      <c r="K18" s="36">
        <f t="shared" si="3"/>
        <v>-20.066796730411138</v>
      </c>
      <c r="L18" s="89">
        <v>4326090405</v>
      </c>
      <c r="M18" s="87">
        <v>4497755164</v>
      </c>
      <c r="N18" s="37">
        <f t="shared" si="4"/>
        <v>-24.347057444353155</v>
      </c>
      <c r="O18" s="36">
        <f t="shared" si="5"/>
        <v>-25.10445710868401</v>
      </c>
      <c r="P18" s="6"/>
      <c r="Q18" s="38"/>
    </row>
    <row r="19" spans="1:17" ht="16.5">
      <c r="A19" s="44"/>
      <c r="B19" s="45" t="s">
        <v>25</v>
      </c>
      <c r="C19" s="72">
        <f>C11-C18</f>
        <v>174733936</v>
      </c>
      <c r="D19" s="73">
        <v>864658509</v>
      </c>
      <c r="E19" s="74">
        <f t="shared" si="0"/>
        <v>689924573</v>
      </c>
      <c r="F19" s="75">
        <f>F11-F18</f>
        <v>288095247</v>
      </c>
      <c r="G19" s="76">
        <v>1027571985</v>
      </c>
      <c r="H19" s="77">
        <f t="shared" si="1"/>
        <v>739476738</v>
      </c>
      <c r="I19" s="77">
        <v>1170450320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60000000</v>
      </c>
      <c r="D22" s="64">
        <v>95000000</v>
      </c>
      <c r="E22" s="65">
        <f t="shared" si="0"/>
        <v>35000000</v>
      </c>
      <c r="F22" s="63">
        <v>64200000</v>
      </c>
      <c r="G22" s="64">
        <v>25000000</v>
      </c>
      <c r="H22" s="65">
        <f t="shared" si="1"/>
        <v>-39200000</v>
      </c>
      <c r="I22" s="65">
        <v>25000000</v>
      </c>
      <c r="J22" s="30">
        <f t="shared" si="2"/>
        <v>58.333333333333336</v>
      </c>
      <c r="K22" s="31">
        <f t="shared" si="3"/>
        <v>-61.059190031152646</v>
      </c>
      <c r="L22" s="84">
        <v>611404497</v>
      </c>
      <c r="M22" s="85">
        <v>616485597</v>
      </c>
      <c r="N22" s="32">
        <f t="shared" si="4"/>
        <v>5.724524463221277</v>
      </c>
      <c r="O22" s="31">
        <f t="shared" si="5"/>
        <v>-6.35862381712707</v>
      </c>
      <c r="P22" s="6"/>
      <c r="Q22" s="33"/>
    </row>
    <row r="23" spans="1:17" ht="12.75">
      <c r="A23" s="7"/>
      <c r="B23" s="29" t="s">
        <v>28</v>
      </c>
      <c r="C23" s="63">
        <v>300420552</v>
      </c>
      <c r="D23" s="64">
        <v>57318500</v>
      </c>
      <c r="E23" s="65">
        <f t="shared" si="0"/>
        <v>-243102052</v>
      </c>
      <c r="F23" s="63">
        <v>319563803</v>
      </c>
      <c r="G23" s="64">
        <v>79399993</v>
      </c>
      <c r="H23" s="65">
        <f t="shared" si="1"/>
        <v>-240163810</v>
      </c>
      <c r="I23" s="65">
        <v>85868680</v>
      </c>
      <c r="J23" s="30">
        <f t="shared" si="2"/>
        <v>-80.92057962798764</v>
      </c>
      <c r="K23" s="31">
        <f t="shared" si="3"/>
        <v>-75.1536337173957</v>
      </c>
      <c r="L23" s="84">
        <v>611404497</v>
      </c>
      <c r="M23" s="85">
        <v>616485597</v>
      </c>
      <c r="N23" s="32">
        <f t="shared" si="4"/>
        <v>-39.76124696380832</v>
      </c>
      <c r="O23" s="31">
        <f t="shared" si="5"/>
        <v>-38.956921486683164</v>
      </c>
      <c r="P23" s="6"/>
      <c r="Q23" s="33"/>
    </row>
    <row r="24" spans="1:17" ht="12.75">
      <c r="A24" s="7"/>
      <c r="B24" s="29" t="s">
        <v>29</v>
      </c>
      <c r="C24" s="63">
        <v>470056071</v>
      </c>
      <c r="D24" s="64">
        <v>459085997</v>
      </c>
      <c r="E24" s="65">
        <f t="shared" si="0"/>
        <v>-10970074</v>
      </c>
      <c r="F24" s="63">
        <v>497601942</v>
      </c>
      <c r="G24" s="64">
        <v>512085604</v>
      </c>
      <c r="H24" s="65">
        <f t="shared" si="1"/>
        <v>14483662</v>
      </c>
      <c r="I24" s="65">
        <v>564630040</v>
      </c>
      <c r="J24" s="30">
        <f t="shared" si="2"/>
        <v>-2.333779877932903</v>
      </c>
      <c r="K24" s="31">
        <f t="shared" si="3"/>
        <v>2.9106924184793477</v>
      </c>
      <c r="L24" s="84">
        <v>611404497</v>
      </c>
      <c r="M24" s="85">
        <v>616485597</v>
      </c>
      <c r="N24" s="32">
        <f t="shared" si="4"/>
        <v>-1.7942416278956481</v>
      </c>
      <c r="O24" s="31">
        <f t="shared" si="5"/>
        <v>2.349391789602507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611404497</v>
      </c>
      <c r="M25" s="85">
        <v>616485597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830476623</v>
      </c>
      <c r="D26" s="67">
        <v>611404497</v>
      </c>
      <c r="E26" s="68">
        <f t="shared" si="0"/>
        <v>-219072126</v>
      </c>
      <c r="F26" s="66">
        <f>SUM(F22:F24)</f>
        <v>881365745</v>
      </c>
      <c r="G26" s="67">
        <v>616485597</v>
      </c>
      <c r="H26" s="68">
        <f t="shared" si="1"/>
        <v>-264880148</v>
      </c>
      <c r="I26" s="68">
        <v>675498720</v>
      </c>
      <c r="J26" s="43">
        <f t="shared" si="2"/>
        <v>-26.379084002223625</v>
      </c>
      <c r="K26" s="36">
        <f t="shared" si="3"/>
        <v>-30.053374493241737</v>
      </c>
      <c r="L26" s="89">
        <v>611404497</v>
      </c>
      <c r="M26" s="87">
        <v>616485597</v>
      </c>
      <c r="N26" s="37">
        <f t="shared" si="4"/>
        <v>-35.830964128482684</v>
      </c>
      <c r="O26" s="36">
        <f t="shared" si="5"/>
        <v>-42.966153514207726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203438798</v>
      </c>
      <c r="D28" s="64">
        <v>142300000</v>
      </c>
      <c r="E28" s="65">
        <f t="shared" si="0"/>
        <v>-61138798</v>
      </c>
      <c r="F28" s="63">
        <v>173880000</v>
      </c>
      <c r="G28" s="64">
        <v>169132000</v>
      </c>
      <c r="H28" s="65">
        <f t="shared" si="1"/>
        <v>-4748000</v>
      </c>
      <c r="I28" s="65">
        <v>188196556</v>
      </c>
      <c r="J28" s="30">
        <f t="shared" si="2"/>
        <v>-30.05267363013028</v>
      </c>
      <c r="K28" s="31">
        <f t="shared" si="3"/>
        <v>-2.730618817575339</v>
      </c>
      <c r="L28" s="84">
        <v>611404497</v>
      </c>
      <c r="M28" s="85">
        <v>616485597</v>
      </c>
      <c r="N28" s="32">
        <f t="shared" si="4"/>
        <v>-9.999729851512688</v>
      </c>
      <c r="O28" s="31">
        <f t="shared" si="5"/>
        <v>-0.7701720888703909</v>
      </c>
      <c r="P28" s="6"/>
      <c r="Q28" s="33"/>
    </row>
    <row r="29" spans="1:17" ht="12.75">
      <c r="A29" s="7"/>
      <c r="B29" s="29" t="s">
        <v>33</v>
      </c>
      <c r="C29" s="63">
        <v>33480000</v>
      </c>
      <c r="D29" s="64">
        <v>38800000</v>
      </c>
      <c r="E29" s="65">
        <f t="shared" si="0"/>
        <v>5320000</v>
      </c>
      <c r="F29" s="63">
        <v>35580000</v>
      </c>
      <c r="G29" s="64">
        <v>82600000</v>
      </c>
      <c r="H29" s="65">
        <f t="shared" si="1"/>
        <v>47020000</v>
      </c>
      <c r="I29" s="65">
        <v>89078000</v>
      </c>
      <c r="J29" s="30">
        <f t="shared" si="2"/>
        <v>15.890083632019117</v>
      </c>
      <c r="K29" s="31">
        <f t="shared" si="3"/>
        <v>132.1528948847667</v>
      </c>
      <c r="L29" s="84">
        <v>611404497</v>
      </c>
      <c r="M29" s="85">
        <v>616485597</v>
      </c>
      <c r="N29" s="32">
        <f t="shared" si="4"/>
        <v>0.8701277184096341</v>
      </c>
      <c r="O29" s="31">
        <f t="shared" si="5"/>
        <v>7.627104384727418</v>
      </c>
      <c r="P29" s="6"/>
      <c r="Q29" s="33"/>
    </row>
    <row r="30" spans="1:17" ht="12.75">
      <c r="A30" s="7"/>
      <c r="B30" s="29" t="s">
        <v>34</v>
      </c>
      <c r="C30" s="63">
        <v>2635000</v>
      </c>
      <c r="D30" s="64">
        <v>1500000</v>
      </c>
      <c r="E30" s="65">
        <f t="shared" si="0"/>
        <v>-1135000</v>
      </c>
      <c r="F30" s="63">
        <v>2819450</v>
      </c>
      <c r="G30" s="64">
        <v>3000000</v>
      </c>
      <c r="H30" s="65">
        <f t="shared" si="1"/>
        <v>180550</v>
      </c>
      <c r="I30" s="65">
        <v>3000000</v>
      </c>
      <c r="J30" s="30">
        <f t="shared" si="2"/>
        <v>-43.07400379506641</v>
      </c>
      <c r="K30" s="31">
        <f t="shared" si="3"/>
        <v>6.403731224174927</v>
      </c>
      <c r="L30" s="84">
        <v>611404497</v>
      </c>
      <c r="M30" s="85">
        <v>616485597</v>
      </c>
      <c r="N30" s="32">
        <f t="shared" si="4"/>
        <v>-0.1856381504501757</v>
      </c>
      <c r="O30" s="31">
        <f t="shared" si="5"/>
        <v>0.029286977810772764</v>
      </c>
      <c r="P30" s="6"/>
      <c r="Q30" s="33"/>
    </row>
    <row r="31" spans="1:17" ht="12.75">
      <c r="A31" s="7"/>
      <c r="B31" s="29" t="s">
        <v>35</v>
      </c>
      <c r="C31" s="63">
        <v>170238452</v>
      </c>
      <c r="D31" s="64">
        <v>267830236</v>
      </c>
      <c r="E31" s="65">
        <f t="shared" si="0"/>
        <v>97591784</v>
      </c>
      <c r="F31" s="63">
        <v>181690904</v>
      </c>
      <c r="G31" s="64">
        <v>177335961</v>
      </c>
      <c r="H31" s="65">
        <f t="shared" si="1"/>
        <v>-4354943</v>
      </c>
      <c r="I31" s="65">
        <v>186742186</v>
      </c>
      <c r="J31" s="30">
        <f t="shared" si="2"/>
        <v>57.32652221250226</v>
      </c>
      <c r="K31" s="31">
        <f t="shared" si="3"/>
        <v>-2.3968965446943895</v>
      </c>
      <c r="L31" s="84">
        <v>611404497</v>
      </c>
      <c r="M31" s="85">
        <v>616485597</v>
      </c>
      <c r="N31" s="32">
        <f t="shared" si="4"/>
        <v>15.961901569068768</v>
      </c>
      <c r="O31" s="31">
        <f t="shared" si="5"/>
        <v>-0.7064143949497655</v>
      </c>
      <c r="P31" s="6"/>
      <c r="Q31" s="33"/>
    </row>
    <row r="32" spans="1:17" ht="12.75">
      <c r="A32" s="7"/>
      <c r="B32" s="29" t="s">
        <v>36</v>
      </c>
      <c r="C32" s="63">
        <v>793214557</v>
      </c>
      <c r="D32" s="64">
        <v>160974261</v>
      </c>
      <c r="E32" s="65">
        <f t="shared" si="0"/>
        <v>-632240296</v>
      </c>
      <c r="F32" s="63">
        <v>879826782</v>
      </c>
      <c r="G32" s="64">
        <v>184417636</v>
      </c>
      <c r="H32" s="65">
        <f t="shared" si="1"/>
        <v>-695409146</v>
      </c>
      <c r="I32" s="65">
        <v>208481978</v>
      </c>
      <c r="J32" s="30">
        <f t="shared" si="2"/>
        <v>-79.70608839948457</v>
      </c>
      <c r="K32" s="31">
        <f t="shared" si="3"/>
        <v>-79.03932458377926</v>
      </c>
      <c r="L32" s="84">
        <v>611404497</v>
      </c>
      <c r="M32" s="85">
        <v>616485597</v>
      </c>
      <c r="N32" s="32">
        <f t="shared" si="4"/>
        <v>-103.40785831675032</v>
      </c>
      <c r="O32" s="31">
        <f t="shared" si="5"/>
        <v>-112.80217240825499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1203006807</v>
      </c>
      <c r="D33" s="82">
        <v>611404497</v>
      </c>
      <c r="E33" s="83">
        <f t="shared" si="0"/>
        <v>-591602310</v>
      </c>
      <c r="F33" s="81">
        <f>SUM(F28:F32)</f>
        <v>1273797136</v>
      </c>
      <c r="G33" s="82">
        <v>616485597</v>
      </c>
      <c r="H33" s="83">
        <f t="shared" si="1"/>
        <v>-657311539</v>
      </c>
      <c r="I33" s="83">
        <v>675498720</v>
      </c>
      <c r="J33" s="58">
        <f t="shared" si="2"/>
        <v>-49.17697111584174</v>
      </c>
      <c r="K33" s="59">
        <f t="shared" si="3"/>
        <v>-51.602529195826364</v>
      </c>
      <c r="L33" s="96">
        <v>611404497</v>
      </c>
      <c r="M33" s="97">
        <v>616485597</v>
      </c>
      <c r="N33" s="60">
        <f t="shared" si="4"/>
        <v>-96.76119703123479</v>
      </c>
      <c r="O33" s="59">
        <f t="shared" si="5"/>
        <v>-106.62236752953696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5919078</v>
      </c>
      <c r="D8" s="64">
        <v>6886633</v>
      </c>
      <c r="E8" s="65">
        <f>($D8-$C8)</f>
        <v>967555</v>
      </c>
      <c r="F8" s="63">
        <v>6225423</v>
      </c>
      <c r="G8" s="64">
        <v>7203418</v>
      </c>
      <c r="H8" s="65">
        <f>($G8-$F8)</f>
        <v>977995</v>
      </c>
      <c r="I8" s="65">
        <v>7534775</v>
      </c>
      <c r="J8" s="30">
        <f>IF($C8=0,0,($E8/$C8)*100)</f>
        <v>16.346380297742318</v>
      </c>
      <c r="K8" s="31">
        <f>IF($F8=0,0,($H8/$F8)*100)</f>
        <v>15.709695550005195</v>
      </c>
      <c r="L8" s="84">
        <v>251596549</v>
      </c>
      <c r="M8" s="85">
        <v>259295309</v>
      </c>
      <c r="N8" s="32">
        <f>IF($L8=0,0,($E8/$L8)*100)</f>
        <v>0.38456608560239036</v>
      </c>
      <c r="O8" s="31">
        <f>IF($M8=0,0,($H8/$M8)*100)</f>
        <v>0.3771741971622017</v>
      </c>
      <c r="P8" s="6"/>
      <c r="Q8" s="33"/>
    </row>
    <row r="9" spans="1:17" ht="12.75">
      <c r="A9" s="3"/>
      <c r="B9" s="29" t="s">
        <v>16</v>
      </c>
      <c r="C9" s="63">
        <v>64009864</v>
      </c>
      <c r="D9" s="64">
        <v>60042685</v>
      </c>
      <c r="E9" s="65">
        <f>($D9-$C9)</f>
        <v>-3967179</v>
      </c>
      <c r="F9" s="63">
        <v>66690289</v>
      </c>
      <c r="G9" s="64">
        <v>63435957</v>
      </c>
      <c r="H9" s="65">
        <f>($G9-$F9)</f>
        <v>-3254332</v>
      </c>
      <c r="I9" s="65">
        <v>67023200</v>
      </c>
      <c r="J9" s="30">
        <f>IF($C9=0,0,($E9/$C9)*100)</f>
        <v>-6.19776195743831</v>
      </c>
      <c r="K9" s="31">
        <f>IF($F9=0,0,($H9/$F9)*100)</f>
        <v>-4.879768927077224</v>
      </c>
      <c r="L9" s="84">
        <v>251596549</v>
      </c>
      <c r="M9" s="85">
        <v>259295309</v>
      </c>
      <c r="N9" s="32">
        <f>IF($L9=0,0,($E9/$L9)*100)</f>
        <v>-1.5768018344321566</v>
      </c>
      <c r="O9" s="31">
        <f>IF($M9=0,0,($H9/$M9)*100)</f>
        <v>-1.255067826930876</v>
      </c>
      <c r="P9" s="6"/>
      <c r="Q9" s="33"/>
    </row>
    <row r="10" spans="1:17" ht="12.75">
      <c r="A10" s="3"/>
      <c r="B10" s="29" t="s">
        <v>17</v>
      </c>
      <c r="C10" s="63">
        <v>174200304</v>
      </c>
      <c r="D10" s="64">
        <v>184667231</v>
      </c>
      <c r="E10" s="65">
        <f aca="true" t="shared" si="0" ref="E10:E33">($D10-$C10)</f>
        <v>10466927</v>
      </c>
      <c r="F10" s="63">
        <v>188022651</v>
      </c>
      <c r="G10" s="64">
        <v>188655934</v>
      </c>
      <c r="H10" s="65">
        <f aca="true" t="shared" si="1" ref="H10:H33">($G10-$F10)</f>
        <v>633283</v>
      </c>
      <c r="I10" s="65">
        <v>201915559</v>
      </c>
      <c r="J10" s="30">
        <f aca="true" t="shared" si="2" ref="J10:J33">IF($C10=0,0,($E10/$C10)*100)</f>
        <v>6.008558400678796</v>
      </c>
      <c r="K10" s="31">
        <f aca="true" t="shared" si="3" ref="K10:K33">IF($F10=0,0,($H10/$F10)*100)</f>
        <v>0.3368120790935981</v>
      </c>
      <c r="L10" s="84">
        <v>251596549</v>
      </c>
      <c r="M10" s="85">
        <v>259295309</v>
      </c>
      <c r="N10" s="32">
        <f aca="true" t="shared" si="4" ref="N10:N33">IF($L10=0,0,($E10/$L10)*100)</f>
        <v>4.160202928697563</v>
      </c>
      <c r="O10" s="31">
        <f aca="true" t="shared" si="5" ref="O10:O33">IF($M10=0,0,($H10/$M10)*100)</f>
        <v>0.24423233973739186</v>
      </c>
      <c r="P10" s="6"/>
      <c r="Q10" s="33"/>
    </row>
    <row r="11" spans="1:17" ht="16.5">
      <c r="A11" s="7"/>
      <c r="B11" s="34" t="s">
        <v>18</v>
      </c>
      <c r="C11" s="66">
        <f>SUM(C8:C10)</f>
        <v>244129246</v>
      </c>
      <c r="D11" s="67">
        <v>251596549</v>
      </c>
      <c r="E11" s="68">
        <f t="shared" si="0"/>
        <v>7467303</v>
      </c>
      <c r="F11" s="66">
        <f>SUM(F8:F10)</f>
        <v>260938363</v>
      </c>
      <c r="G11" s="67">
        <v>259295309</v>
      </c>
      <c r="H11" s="68">
        <f t="shared" si="1"/>
        <v>-1643054</v>
      </c>
      <c r="I11" s="68">
        <v>276473534</v>
      </c>
      <c r="J11" s="35">
        <f t="shared" si="2"/>
        <v>3.058749872188603</v>
      </c>
      <c r="K11" s="36">
        <f t="shared" si="3"/>
        <v>-0.6296713067062508</v>
      </c>
      <c r="L11" s="86">
        <v>251596549</v>
      </c>
      <c r="M11" s="87">
        <v>259295309</v>
      </c>
      <c r="N11" s="37">
        <f t="shared" si="4"/>
        <v>2.967967179867797</v>
      </c>
      <c r="O11" s="36">
        <f t="shared" si="5"/>
        <v>-0.6336612900312825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60052220</v>
      </c>
      <c r="D13" s="64">
        <v>61978074</v>
      </c>
      <c r="E13" s="65">
        <f t="shared" si="0"/>
        <v>1925854</v>
      </c>
      <c r="F13" s="63">
        <v>64041181</v>
      </c>
      <c r="G13" s="64">
        <v>65845806</v>
      </c>
      <c r="H13" s="65">
        <f t="shared" si="1"/>
        <v>1804625</v>
      </c>
      <c r="I13" s="65">
        <v>69955003</v>
      </c>
      <c r="J13" s="30">
        <f t="shared" si="2"/>
        <v>3.20696553766039</v>
      </c>
      <c r="K13" s="31">
        <f t="shared" si="3"/>
        <v>2.817913367337807</v>
      </c>
      <c r="L13" s="84">
        <v>240889190</v>
      </c>
      <c r="M13" s="85">
        <v>251300483</v>
      </c>
      <c r="N13" s="32">
        <f t="shared" si="4"/>
        <v>0.7994771371849438</v>
      </c>
      <c r="O13" s="31">
        <f t="shared" si="5"/>
        <v>0.7181144176312626</v>
      </c>
      <c r="P13" s="6"/>
      <c r="Q13" s="33"/>
    </row>
    <row r="14" spans="1:17" ht="12.75">
      <c r="A14" s="3"/>
      <c r="B14" s="29" t="s">
        <v>21</v>
      </c>
      <c r="C14" s="63">
        <v>20026000</v>
      </c>
      <c r="D14" s="64">
        <v>37807891</v>
      </c>
      <c r="E14" s="65">
        <f t="shared" si="0"/>
        <v>17781891</v>
      </c>
      <c r="F14" s="63">
        <v>21107404</v>
      </c>
      <c r="G14" s="64">
        <v>37807891</v>
      </c>
      <c r="H14" s="65">
        <f t="shared" si="1"/>
        <v>16700487</v>
      </c>
      <c r="I14" s="65">
        <v>39799578</v>
      </c>
      <c r="J14" s="30">
        <f t="shared" si="2"/>
        <v>88.79402277039848</v>
      </c>
      <c r="K14" s="31">
        <f t="shared" si="3"/>
        <v>79.12146372903082</v>
      </c>
      <c r="L14" s="84">
        <v>240889190</v>
      </c>
      <c r="M14" s="85">
        <v>251300483</v>
      </c>
      <c r="N14" s="32">
        <f t="shared" si="4"/>
        <v>7.381772091973077</v>
      </c>
      <c r="O14" s="31">
        <f t="shared" si="5"/>
        <v>6.645624712149877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240889190</v>
      </c>
      <c r="M15" s="85">
        <v>251300483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32150321</v>
      </c>
      <c r="D16" s="64">
        <v>31875270</v>
      </c>
      <c r="E16" s="65">
        <f t="shared" si="0"/>
        <v>-275051</v>
      </c>
      <c r="F16" s="63">
        <v>33822138</v>
      </c>
      <c r="G16" s="64">
        <v>33341532</v>
      </c>
      <c r="H16" s="65">
        <f t="shared" si="1"/>
        <v>-480606</v>
      </c>
      <c r="I16" s="65">
        <v>34875243</v>
      </c>
      <c r="J16" s="30">
        <f t="shared" si="2"/>
        <v>-0.8555155639037009</v>
      </c>
      <c r="K16" s="31">
        <f t="shared" si="3"/>
        <v>-1.42098054238913</v>
      </c>
      <c r="L16" s="84">
        <v>240889190</v>
      </c>
      <c r="M16" s="85">
        <v>251300483</v>
      </c>
      <c r="N16" s="32">
        <f t="shared" si="4"/>
        <v>-0.11418154546495007</v>
      </c>
      <c r="O16" s="31">
        <f t="shared" si="5"/>
        <v>-0.19124754328466612</v>
      </c>
      <c r="P16" s="6"/>
      <c r="Q16" s="33"/>
    </row>
    <row r="17" spans="1:17" ht="12.75">
      <c r="A17" s="3"/>
      <c r="B17" s="29" t="s">
        <v>23</v>
      </c>
      <c r="C17" s="63">
        <v>115415041</v>
      </c>
      <c r="D17" s="64">
        <v>109227955</v>
      </c>
      <c r="E17" s="65">
        <f t="shared" si="0"/>
        <v>-6187086</v>
      </c>
      <c r="F17" s="63">
        <v>121619636</v>
      </c>
      <c r="G17" s="64">
        <v>114305254</v>
      </c>
      <c r="H17" s="65">
        <f t="shared" si="1"/>
        <v>-7314382</v>
      </c>
      <c r="I17" s="65">
        <v>120327883</v>
      </c>
      <c r="J17" s="42">
        <f t="shared" si="2"/>
        <v>-5.360727636877069</v>
      </c>
      <c r="K17" s="31">
        <f t="shared" si="3"/>
        <v>-6.014145610499936</v>
      </c>
      <c r="L17" s="88">
        <v>240889190</v>
      </c>
      <c r="M17" s="85">
        <v>251300483</v>
      </c>
      <c r="N17" s="32">
        <f t="shared" si="4"/>
        <v>-2.5684365496019144</v>
      </c>
      <c r="O17" s="31">
        <f t="shared" si="5"/>
        <v>-2.910611994327126</v>
      </c>
      <c r="P17" s="6"/>
      <c r="Q17" s="33"/>
    </row>
    <row r="18" spans="1:17" ht="16.5">
      <c r="A18" s="3"/>
      <c r="B18" s="34" t="s">
        <v>24</v>
      </c>
      <c r="C18" s="66">
        <f>SUM(C13:C17)</f>
        <v>227643582</v>
      </c>
      <c r="D18" s="67">
        <v>240889190</v>
      </c>
      <c r="E18" s="68">
        <f t="shared" si="0"/>
        <v>13245608</v>
      </c>
      <c r="F18" s="66">
        <f>SUM(F13:F17)</f>
        <v>240590359</v>
      </c>
      <c r="G18" s="67">
        <v>251300483</v>
      </c>
      <c r="H18" s="68">
        <f t="shared" si="1"/>
        <v>10710124</v>
      </c>
      <c r="I18" s="68">
        <v>264957707</v>
      </c>
      <c r="J18" s="43">
        <f t="shared" si="2"/>
        <v>5.818573000665576</v>
      </c>
      <c r="K18" s="36">
        <f t="shared" si="3"/>
        <v>4.451601487489364</v>
      </c>
      <c r="L18" s="89">
        <v>240889190</v>
      </c>
      <c r="M18" s="87">
        <v>251300483</v>
      </c>
      <c r="N18" s="37">
        <f t="shared" si="4"/>
        <v>5.498631134091156</v>
      </c>
      <c r="O18" s="36">
        <f t="shared" si="5"/>
        <v>4.261879592169347</v>
      </c>
      <c r="P18" s="6"/>
      <c r="Q18" s="38"/>
    </row>
    <row r="19" spans="1:17" ht="16.5">
      <c r="A19" s="44"/>
      <c r="B19" s="45" t="s">
        <v>25</v>
      </c>
      <c r="C19" s="72">
        <f>C11-C18</f>
        <v>16485664</v>
      </c>
      <c r="D19" s="73">
        <v>10707359</v>
      </c>
      <c r="E19" s="74">
        <f t="shared" si="0"/>
        <v>-5778305</v>
      </c>
      <c r="F19" s="75">
        <f>F11-F18</f>
        <v>20348004</v>
      </c>
      <c r="G19" s="76">
        <v>7994826</v>
      </c>
      <c r="H19" s="77">
        <f t="shared" si="1"/>
        <v>-12353178</v>
      </c>
      <c r="I19" s="77">
        <v>11515827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/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/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/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/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0</v>
      </c>
      <c r="E26" s="68">
        <f t="shared" si="0"/>
        <v>0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/>
      <c r="M26" s="87"/>
      <c r="N26" s="37">
        <f t="shared" si="4"/>
        <v>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25660000</v>
      </c>
      <c r="D28" s="64">
        <v>1402741</v>
      </c>
      <c r="E28" s="65">
        <f t="shared" si="0"/>
        <v>-24257259</v>
      </c>
      <c r="F28" s="63">
        <v>27470000</v>
      </c>
      <c r="G28" s="64">
        <v>10201772</v>
      </c>
      <c r="H28" s="65">
        <f t="shared" si="1"/>
        <v>-17268228</v>
      </c>
      <c r="I28" s="65">
        <v>9000000</v>
      </c>
      <c r="J28" s="30">
        <f t="shared" si="2"/>
        <v>-94.53335541699143</v>
      </c>
      <c r="K28" s="31">
        <f t="shared" si="3"/>
        <v>-62.86213323625773</v>
      </c>
      <c r="L28" s="84">
        <v>33912150</v>
      </c>
      <c r="M28" s="85">
        <v>36255150</v>
      </c>
      <c r="N28" s="32">
        <f t="shared" si="4"/>
        <v>-71.52969953246846</v>
      </c>
      <c r="O28" s="31">
        <f t="shared" si="5"/>
        <v>-47.62972432881949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10000000</v>
      </c>
      <c r="H29" s="65">
        <f t="shared" si="1"/>
        <v>10000000</v>
      </c>
      <c r="I29" s="65">
        <v>20000000</v>
      </c>
      <c r="J29" s="30">
        <f t="shared" si="2"/>
        <v>0</v>
      </c>
      <c r="K29" s="31">
        <f t="shared" si="3"/>
        <v>0</v>
      </c>
      <c r="L29" s="84">
        <v>33912150</v>
      </c>
      <c r="M29" s="85">
        <v>36255150</v>
      </c>
      <c r="N29" s="32">
        <f t="shared" si="4"/>
        <v>0</v>
      </c>
      <c r="O29" s="31">
        <f t="shared" si="5"/>
        <v>27.58228830938501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33912150</v>
      </c>
      <c r="M30" s="85">
        <v>36255150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18765062</v>
      </c>
      <c r="E31" s="65">
        <f t="shared" si="0"/>
        <v>18765062</v>
      </c>
      <c r="F31" s="63">
        <v>0</v>
      </c>
      <c r="G31" s="64">
        <v>7470200</v>
      </c>
      <c r="H31" s="65">
        <f t="shared" si="1"/>
        <v>7470200</v>
      </c>
      <c r="I31" s="65">
        <v>8843710</v>
      </c>
      <c r="J31" s="30">
        <f t="shared" si="2"/>
        <v>0</v>
      </c>
      <c r="K31" s="31">
        <f t="shared" si="3"/>
        <v>0</v>
      </c>
      <c r="L31" s="84">
        <v>33912150</v>
      </c>
      <c r="M31" s="85">
        <v>36255150</v>
      </c>
      <c r="N31" s="32">
        <f t="shared" si="4"/>
        <v>55.334332975054664</v>
      </c>
      <c r="O31" s="31">
        <f t="shared" si="5"/>
        <v>20.60452101287679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13744347</v>
      </c>
      <c r="E32" s="65">
        <f t="shared" si="0"/>
        <v>13744347</v>
      </c>
      <c r="F32" s="63">
        <v>0</v>
      </c>
      <c r="G32" s="64">
        <v>8583178</v>
      </c>
      <c r="H32" s="65">
        <f t="shared" si="1"/>
        <v>8583178</v>
      </c>
      <c r="I32" s="65">
        <v>9759490</v>
      </c>
      <c r="J32" s="30">
        <f t="shared" si="2"/>
        <v>0</v>
      </c>
      <c r="K32" s="31">
        <f t="shared" si="3"/>
        <v>0</v>
      </c>
      <c r="L32" s="84">
        <v>33912150</v>
      </c>
      <c r="M32" s="85">
        <v>36255150</v>
      </c>
      <c r="N32" s="32">
        <f t="shared" si="4"/>
        <v>40.5292704827031</v>
      </c>
      <c r="O32" s="31">
        <f t="shared" si="5"/>
        <v>23.674369020677062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25660000</v>
      </c>
      <c r="D33" s="82">
        <v>33912150</v>
      </c>
      <c r="E33" s="83">
        <f t="shared" si="0"/>
        <v>8252150</v>
      </c>
      <c r="F33" s="81">
        <f>SUM(F28:F32)</f>
        <v>27470000</v>
      </c>
      <c r="G33" s="82">
        <v>36255150</v>
      </c>
      <c r="H33" s="83">
        <f t="shared" si="1"/>
        <v>8785150</v>
      </c>
      <c r="I33" s="83">
        <v>47603200</v>
      </c>
      <c r="J33" s="58">
        <f t="shared" si="2"/>
        <v>32.15958690568979</v>
      </c>
      <c r="K33" s="59">
        <f t="shared" si="3"/>
        <v>31.980888241718237</v>
      </c>
      <c r="L33" s="96">
        <v>33912150</v>
      </c>
      <c r="M33" s="97">
        <v>36255150</v>
      </c>
      <c r="N33" s="60">
        <f t="shared" si="4"/>
        <v>24.333903925289313</v>
      </c>
      <c r="O33" s="59">
        <f t="shared" si="5"/>
        <v>24.231454014119375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150083525</v>
      </c>
      <c r="D8" s="64">
        <v>148602075</v>
      </c>
      <c r="E8" s="65">
        <f>($D8-$C8)</f>
        <v>-1481450</v>
      </c>
      <c r="F8" s="63">
        <v>158755283</v>
      </c>
      <c r="G8" s="64">
        <v>155391048</v>
      </c>
      <c r="H8" s="65">
        <f>($G8-$F8)</f>
        <v>-3364235</v>
      </c>
      <c r="I8" s="65">
        <v>162487242</v>
      </c>
      <c r="J8" s="30">
        <f>IF($C8=0,0,($E8/$C8)*100)</f>
        <v>-0.9870836922307096</v>
      </c>
      <c r="K8" s="31">
        <f>IF($F8=0,0,($H8/$F8)*100)</f>
        <v>-2.119132627542228</v>
      </c>
      <c r="L8" s="84">
        <v>875780612</v>
      </c>
      <c r="M8" s="85">
        <v>918340571</v>
      </c>
      <c r="N8" s="32">
        <f>IF($L8=0,0,($E8/$L8)*100)</f>
        <v>-0.16915766114265154</v>
      </c>
      <c r="O8" s="31">
        <f>IF($M8=0,0,($H8/$M8)*100)</f>
        <v>-0.36633849208432717</v>
      </c>
      <c r="P8" s="6"/>
      <c r="Q8" s="33"/>
    </row>
    <row r="9" spans="1:17" ht="12.75">
      <c r="A9" s="3"/>
      <c r="B9" s="29" t="s">
        <v>16</v>
      </c>
      <c r="C9" s="63">
        <v>202686200</v>
      </c>
      <c r="D9" s="64">
        <v>186492720</v>
      </c>
      <c r="E9" s="65">
        <f>($D9-$C9)</f>
        <v>-16193480</v>
      </c>
      <c r="F9" s="63">
        <v>222964255</v>
      </c>
      <c r="G9" s="64">
        <v>186680737</v>
      </c>
      <c r="H9" s="65">
        <f>($G9-$F9)</f>
        <v>-36283518</v>
      </c>
      <c r="I9" s="65">
        <v>186878610</v>
      </c>
      <c r="J9" s="30">
        <f>IF($C9=0,0,($E9/$C9)*100)</f>
        <v>-7.98943391311298</v>
      </c>
      <c r="K9" s="31">
        <f>IF($F9=0,0,($H9/$F9)*100)</f>
        <v>-16.2732443368557</v>
      </c>
      <c r="L9" s="84">
        <v>875780612</v>
      </c>
      <c r="M9" s="85">
        <v>918340571</v>
      </c>
      <c r="N9" s="32">
        <f>IF($L9=0,0,($E9/$L9)*100)</f>
        <v>-1.849033853697597</v>
      </c>
      <c r="O9" s="31">
        <f>IF($M9=0,0,($H9/$M9)*100)</f>
        <v>-3.950987155069293</v>
      </c>
      <c r="P9" s="6"/>
      <c r="Q9" s="33"/>
    </row>
    <row r="10" spans="1:17" ht="12.75">
      <c r="A10" s="3"/>
      <c r="B10" s="29" t="s">
        <v>17</v>
      </c>
      <c r="C10" s="63">
        <v>542912872</v>
      </c>
      <c r="D10" s="64">
        <v>540685817</v>
      </c>
      <c r="E10" s="65">
        <f aca="true" t="shared" si="0" ref="E10:E33">($D10-$C10)</f>
        <v>-2227055</v>
      </c>
      <c r="F10" s="63">
        <v>580095928</v>
      </c>
      <c r="G10" s="64">
        <v>576268786</v>
      </c>
      <c r="H10" s="65">
        <f aca="true" t="shared" si="1" ref="H10:H33">($G10-$F10)</f>
        <v>-3827142</v>
      </c>
      <c r="I10" s="65">
        <v>610099488</v>
      </c>
      <c r="J10" s="30">
        <f aca="true" t="shared" si="2" ref="J10:J33">IF($C10=0,0,($E10/$C10)*100)</f>
        <v>-0.4102048624848224</v>
      </c>
      <c r="K10" s="31">
        <f aca="true" t="shared" si="3" ref="K10:K33">IF($F10=0,0,($H10/$F10)*100)</f>
        <v>-0.6597429520312027</v>
      </c>
      <c r="L10" s="84">
        <v>875780612</v>
      </c>
      <c r="M10" s="85">
        <v>918340571</v>
      </c>
      <c r="N10" s="32">
        <f aca="true" t="shared" si="4" ref="N10:N33">IF($L10=0,0,($E10/$L10)*100)</f>
        <v>-0.25429370889064623</v>
      </c>
      <c r="O10" s="31">
        <f aca="true" t="shared" si="5" ref="O10:O33">IF($M10=0,0,($H10/$M10)*100)</f>
        <v>-0.41674539063787047</v>
      </c>
      <c r="P10" s="6"/>
      <c r="Q10" s="33"/>
    </row>
    <row r="11" spans="1:17" ht="16.5">
      <c r="A11" s="7"/>
      <c r="B11" s="34" t="s">
        <v>18</v>
      </c>
      <c r="C11" s="66">
        <f>SUM(C8:C10)</f>
        <v>895682597</v>
      </c>
      <c r="D11" s="67">
        <v>875780612</v>
      </c>
      <c r="E11" s="68">
        <f t="shared" si="0"/>
        <v>-19901985</v>
      </c>
      <c r="F11" s="66">
        <f>SUM(F8:F10)</f>
        <v>961815466</v>
      </c>
      <c r="G11" s="67">
        <v>918340571</v>
      </c>
      <c r="H11" s="68">
        <f t="shared" si="1"/>
        <v>-43474895</v>
      </c>
      <c r="I11" s="68">
        <v>959465340</v>
      </c>
      <c r="J11" s="35">
        <f t="shared" si="2"/>
        <v>-2.2219908108809667</v>
      </c>
      <c r="K11" s="36">
        <f t="shared" si="3"/>
        <v>-4.5200869123890755</v>
      </c>
      <c r="L11" s="86">
        <v>875780612</v>
      </c>
      <c r="M11" s="87">
        <v>918340571</v>
      </c>
      <c r="N11" s="37">
        <f t="shared" si="4"/>
        <v>-2.272485223730895</v>
      </c>
      <c r="O11" s="36">
        <f t="shared" si="5"/>
        <v>-4.734071037791491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287380230</v>
      </c>
      <c r="D13" s="64">
        <v>270831407</v>
      </c>
      <c r="E13" s="65">
        <f t="shared" si="0"/>
        <v>-16548823</v>
      </c>
      <c r="F13" s="63">
        <v>307496864</v>
      </c>
      <c r="G13" s="64">
        <v>285488524</v>
      </c>
      <c r="H13" s="65">
        <f t="shared" si="1"/>
        <v>-22008340</v>
      </c>
      <c r="I13" s="65">
        <v>297692408</v>
      </c>
      <c r="J13" s="30">
        <f t="shared" si="2"/>
        <v>-5.758511293556971</v>
      </c>
      <c r="K13" s="31">
        <f t="shared" si="3"/>
        <v>-7.157256732218251</v>
      </c>
      <c r="L13" s="84">
        <v>854977262</v>
      </c>
      <c r="M13" s="85">
        <v>889699144</v>
      </c>
      <c r="N13" s="32">
        <f t="shared" si="4"/>
        <v>-1.9355863290783049</v>
      </c>
      <c r="O13" s="31">
        <f t="shared" si="5"/>
        <v>-2.473683396058207</v>
      </c>
      <c r="P13" s="6"/>
      <c r="Q13" s="33"/>
    </row>
    <row r="14" spans="1:17" ht="12.75">
      <c r="A14" s="3"/>
      <c r="B14" s="29" t="s">
        <v>21</v>
      </c>
      <c r="C14" s="63">
        <v>136704000</v>
      </c>
      <c r="D14" s="64">
        <v>194602817</v>
      </c>
      <c r="E14" s="65">
        <f t="shared" si="0"/>
        <v>57898817</v>
      </c>
      <c r="F14" s="63">
        <v>147918400</v>
      </c>
      <c r="G14" s="64">
        <v>195274984</v>
      </c>
      <c r="H14" s="65">
        <f t="shared" si="1"/>
        <v>47356584</v>
      </c>
      <c r="I14" s="65">
        <v>195789011</v>
      </c>
      <c r="J14" s="30">
        <f t="shared" si="2"/>
        <v>42.35341833450374</v>
      </c>
      <c r="K14" s="31">
        <f t="shared" si="3"/>
        <v>32.01534359484689</v>
      </c>
      <c r="L14" s="84">
        <v>854977262</v>
      </c>
      <c r="M14" s="85">
        <v>889699144</v>
      </c>
      <c r="N14" s="32">
        <f t="shared" si="4"/>
        <v>6.771971556829542</v>
      </c>
      <c r="O14" s="31">
        <f t="shared" si="5"/>
        <v>5.322763803850529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854977262</v>
      </c>
      <c r="M15" s="85">
        <v>889699144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110959000</v>
      </c>
      <c r="D16" s="64">
        <v>83000000</v>
      </c>
      <c r="E16" s="65">
        <f t="shared" si="0"/>
        <v>-27959000</v>
      </c>
      <c r="F16" s="63">
        <v>118726130</v>
      </c>
      <c r="G16" s="64">
        <v>86818000</v>
      </c>
      <c r="H16" s="65">
        <f t="shared" si="1"/>
        <v>-31908130</v>
      </c>
      <c r="I16" s="65">
        <v>90811628</v>
      </c>
      <c r="J16" s="30">
        <f t="shared" si="2"/>
        <v>-25.197595508250796</v>
      </c>
      <c r="K16" s="31">
        <f t="shared" si="3"/>
        <v>-26.875406450121808</v>
      </c>
      <c r="L16" s="84">
        <v>854977262</v>
      </c>
      <c r="M16" s="85">
        <v>889699144</v>
      </c>
      <c r="N16" s="32">
        <f t="shared" si="4"/>
        <v>-3.2701454462773767</v>
      </c>
      <c r="O16" s="31">
        <f t="shared" si="5"/>
        <v>-3.5863954928116692</v>
      </c>
      <c r="P16" s="6"/>
      <c r="Q16" s="33"/>
    </row>
    <row r="17" spans="1:17" ht="12.75">
      <c r="A17" s="3"/>
      <c r="B17" s="29" t="s">
        <v>23</v>
      </c>
      <c r="C17" s="63">
        <v>460001087</v>
      </c>
      <c r="D17" s="64">
        <v>306543038</v>
      </c>
      <c r="E17" s="65">
        <f t="shared" si="0"/>
        <v>-153458049</v>
      </c>
      <c r="F17" s="63">
        <v>508080597</v>
      </c>
      <c r="G17" s="64">
        <v>322117636</v>
      </c>
      <c r="H17" s="65">
        <f t="shared" si="1"/>
        <v>-185962961</v>
      </c>
      <c r="I17" s="65">
        <v>335665231</v>
      </c>
      <c r="J17" s="42">
        <f t="shared" si="2"/>
        <v>-33.360366602785874</v>
      </c>
      <c r="K17" s="31">
        <f t="shared" si="3"/>
        <v>-36.60107512430749</v>
      </c>
      <c r="L17" s="88">
        <v>854977262</v>
      </c>
      <c r="M17" s="85">
        <v>889699144</v>
      </c>
      <c r="N17" s="32">
        <f t="shared" si="4"/>
        <v>-17.94878715733612</v>
      </c>
      <c r="O17" s="31">
        <f t="shared" si="5"/>
        <v>-20.901780366330218</v>
      </c>
      <c r="P17" s="6"/>
      <c r="Q17" s="33"/>
    </row>
    <row r="18" spans="1:17" ht="16.5">
      <c r="A18" s="3"/>
      <c r="B18" s="34" t="s">
        <v>24</v>
      </c>
      <c r="C18" s="66">
        <f>SUM(C13:C17)</f>
        <v>995044317</v>
      </c>
      <c r="D18" s="67">
        <v>854977262</v>
      </c>
      <c r="E18" s="68">
        <f t="shared" si="0"/>
        <v>-140067055</v>
      </c>
      <c r="F18" s="66">
        <f>SUM(F13:F17)</f>
        <v>1082221991</v>
      </c>
      <c r="G18" s="67">
        <v>889699144</v>
      </c>
      <c r="H18" s="68">
        <f t="shared" si="1"/>
        <v>-192522847</v>
      </c>
      <c r="I18" s="68">
        <v>919958278</v>
      </c>
      <c r="J18" s="43">
        <f t="shared" si="2"/>
        <v>-14.076463993311766</v>
      </c>
      <c r="K18" s="36">
        <f t="shared" si="3"/>
        <v>-17.78958925258062</v>
      </c>
      <c r="L18" s="89">
        <v>854977262</v>
      </c>
      <c r="M18" s="87">
        <v>889699144</v>
      </c>
      <c r="N18" s="37">
        <f t="shared" si="4"/>
        <v>-16.38254737586226</v>
      </c>
      <c r="O18" s="36">
        <f t="shared" si="5"/>
        <v>-21.63909545134956</v>
      </c>
      <c r="P18" s="6"/>
      <c r="Q18" s="38"/>
    </row>
    <row r="19" spans="1:17" ht="16.5">
      <c r="A19" s="44"/>
      <c r="B19" s="45" t="s">
        <v>25</v>
      </c>
      <c r="C19" s="72">
        <f>C11-C18</f>
        <v>-99361720</v>
      </c>
      <c r="D19" s="73">
        <v>20803350</v>
      </c>
      <c r="E19" s="74">
        <f t="shared" si="0"/>
        <v>120165070</v>
      </c>
      <c r="F19" s="75">
        <f>F11-F18</f>
        <v>-120406525</v>
      </c>
      <c r="G19" s="76">
        <v>28641427</v>
      </c>
      <c r="H19" s="77">
        <f t="shared" si="1"/>
        <v>149047952</v>
      </c>
      <c r="I19" s="77">
        <v>39507062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203495233</v>
      </c>
      <c r="M22" s="85">
        <v>218925369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850000</v>
      </c>
      <c r="D23" s="64">
        <v>1000000</v>
      </c>
      <c r="E23" s="65">
        <f t="shared" si="0"/>
        <v>150000</v>
      </c>
      <c r="F23" s="63">
        <v>850000</v>
      </c>
      <c r="G23" s="64">
        <v>0</v>
      </c>
      <c r="H23" s="65">
        <f t="shared" si="1"/>
        <v>-850000</v>
      </c>
      <c r="I23" s="65">
        <v>6840000</v>
      </c>
      <c r="J23" s="30">
        <f t="shared" si="2"/>
        <v>17.647058823529413</v>
      </c>
      <c r="K23" s="31">
        <f t="shared" si="3"/>
        <v>-100</v>
      </c>
      <c r="L23" s="84">
        <v>203495233</v>
      </c>
      <c r="M23" s="85">
        <v>218925369</v>
      </c>
      <c r="N23" s="32">
        <f t="shared" si="4"/>
        <v>0.07371180041352615</v>
      </c>
      <c r="O23" s="31">
        <f t="shared" si="5"/>
        <v>-0.38826016549959547</v>
      </c>
      <c r="P23" s="6"/>
      <c r="Q23" s="33"/>
    </row>
    <row r="24" spans="1:17" ht="12.75">
      <c r="A24" s="7"/>
      <c r="B24" s="29" t="s">
        <v>29</v>
      </c>
      <c r="C24" s="63">
        <v>210920628</v>
      </c>
      <c r="D24" s="64">
        <v>202495233</v>
      </c>
      <c r="E24" s="65">
        <f t="shared" si="0"/>
        <v>-8425395</v>
      </c>
      <c r="F24" s="63">
        <v>226288572</v>
      </c>
      <c r="G24" s="64">
        <v>218925369</v>
      </c>
      <c r="H24" s="65">
        <f t="shared" si="1"/>
        <v>-7363203</v>
      </c>
      <c r="I24" s="65">
        <v>224635919</v>
      </c>
      <c r="J24" s="30">
        <f t="shared" si="2"/>
        <v>-3.994580842988956</v>
      </c>
      <c r="K24" s="31">
        <f t="shared" si="3"/>
        <v>-3.253899626888803</v>
      </c>
      <c r="L24" s="84">
        <v>203495233</v>
      </c>
      <c r="M24" s="85">
        <v>218925369</v>
      </c>
      <c r="N24" s="32">
        <f t="shared" si="4"/>
        <v>-4.140340230967475</v>
      </c>
      <c r="O24" s="31">
        <f t="shared" si="5"/>
        <v>-3.3633393122201385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203495233</v>
      </c>
      <c r="M25" s="85">
        <v>218925369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211770628</v>
      </c>
      <c r="D26" s="67">
        <v>203495233</v>
      </c>
      <c r="E26" s="68">
        <f t="shared" si="0"/>
        <v>-8275395</v>
      </c>
      <c r="F26" s="66">
        <f>SUM(F22:F24)</f>
        <v>227138572</v>
      </c>
      <c r="G26" s="67">
        <v>218925369</v>
      </c>
      <c r="H26" s="68">
        <f t="shared" si="1"/>
        <v>-8213203</v>
      </c>
      <c r="I26" s="68">
        <v>231475919</v>
      </c>
      <c r="J26" s="43">
        <f t="shared" si="2"/>
        <v>-3.907716135213992</v>
      </c>
      <c r="K26" s="36">
        <f t="shared" si="3"/>
        <v>-3.615943750848271</v>
      </c>
      <c r="L26" s="89">
        <v>203495233</v>
      </c>
      <c r="M26" s="87">
        <v>218925369</v>
      </c>
      <c r="N26" s="37">
        <f t="shared" si="4"/>
        <v>-4.066628430553948</v>
      </c>
      <c r="O26" s="36">
        <f t="shared" si="5"/>
        <v>-3.7515994777197337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108856648</v>
      </c>
      <c r="D28" s="64">
        <v>83272366</v>
      </c>
      <c r="E28" s="65">
        <f t="shared" si="0"/>
        <v>-25584282</v>
      </c>
      <c r="F28" s="63">
        <v>101216000</v>
      </c>
      <c r="G28" s="64">
        <v>94263844</v>
      </c>
      <c r="H28" s="65">
        <f t="shared" si="1"/>
        <v>-6952156</v>
      </c>
      <c r="I28" s="65">
        <v>161795920</v>
      </c>
      <c r="J28" s="30">
        <f t="shared" si="2"/>
        <v>-23.50272810164061</v>
      </c>
      <c r="K28" s="31">
        <f t="shared" si="3"/>
        <v>-6.8686334176414805</v>
      </c>
      <c r="L28" s="84">
        <v>203495233</v>
      </c>
      <c r="M28" s="85">
        <v>218925369</v>
      </c>
      <c r="N28" s="32">
        <f t="shared" si="4"/>
        <v>-12.572423256715798</v>
      </c>
      <c r="O28" s="31">
        <f t="shared" si="5"/>
        <v>-3.175582634281183</v>
      </c>
      <c r="P28" s="6"/>
      <c r="Q28" s="33"/>
    </row>
    <row r="29" spans="1:17" ht="12.75">
      <c r="A29" s="7"/>
      <c r="B29" s="29" t="s">
        <v>33</v>
      </c>
      <c r="C29" s="63">
        <v>8638980</v>
      </c>
      <c r="D29" s="64">
        <v>12265740</v>
      </c>
      <c r="E29" s="65">
        <f t="shared" si="0"/>
        <v>3626760</v>
      </c>
      <c r="F29" s="63">
        <v>12557370</v>
      </c>
      <c r="G29" s="64">
        <v>12557370</v>
      </c>
      <c r="H29" s="65">
        <f t="shared" si="1"/>
        <v>0</v>
      </c>
      <c r="I29" s="65">
        <v>13680000</v>
      </c>
      <c r="J29" s="30">
        <f t="shared" si="2"/>
        <v>41.98134501989818</v>
      </c>
      <c r="K29" s="31">
        <f t="shared" si="3"/>
        <v>0</v>
      </c>
      <c r="L29" s="84">
        <v>203495233</v>
      </c>
      <c r="M29" s="85">
        <v>218925369</v>
      </c>
      <c r="N29" s="32">
        <f t="shared" si="4"/>
        <v>1.7822333951184006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203495233</v>
      </c>
      <c r="M30" s="85">
        <v>218925369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54425000</v>
      </c>
      <c r="D31" s="64">
        <v>60981783</v>
      </c>
      <c r="E31" s="65">
        <f t="shared" si="0"/>
        <v>6556783</v>
      </c>
      <c r="F31" s="63">
        <v>60000000</v>
      </c>
      <c r="G31" s="64">
        <v>60000000</v>
      </c>
      <c r="H31" s="65">
        <f t="shared" si="1"/>
        <v>0</v>
      </c>
      <c r="I31" s="65">
        <v>35999999</v>
      </c>
      <c r="J31" s="30">
        <f t="shared" si="2"/>
        <v>12.047373449701423</v>
      </c>
      <c r="K31" s="31">
        <f t="shared" si="3"/>
        <v>0</v>
      </c>
      <c r="L31" s="84">
        <v>203495233</v>
      </c>
      <c r="M31" s="85">
        <v>218925369</v>
      </c>
      <c r="N31" s="32">
        <f t="shared" si="4"/>
        <v>3.222081865672008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39850000</v>
      </c>
      <c r="D32" s="64">
        <v>46975344</v>
      </c>
      <c r="E32" s="65">
        <f t="shared" si="0"/>
        <v>7125344</v>
      </c>
      <c r="F32" s="63">
        <v>53365202</v>
      </c>
      <c r="G32" s="64">
        <v>52104155</v>
      </c>
      <c r="H32" s="65">
        <f t="shared" si="1"/>
        <v>-1261047</v>
      </c>
      <c r="I32" s="65">
        <v>20000000</v>
      </c>
      <c r="J32" s="30">
        <f t="shared" si="2"/>
        <v>17.880411543287327</v>
      </c>
      <c r="K32" s="31">
        <f t="shared" si="3"/>
        <v>-2.3630511133453593</v>
      </c>
      <c r="L32" s="84">
        <v>203495233</v>
      </c>
      <c r="M32" s="85">
        <v>218925369</v>
      </c>
      <c r="N32" s="32">
        <f t="shared" si="4"/>
        <v>3.50147956537144</v>
      </c>
      <c r="O32" s="31">
        <f t="shared" si="5"/>
        <v>-0.576016843438551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211770628</v>
      </c>
      <c r="D33" s="82">
        <v>203495233</v>
      </c>
      <c r="E33" s="83">
        <f t="shared" si="0"/>
        <v>-8275395</v>
      </c>
      <c r="F33" s="81">
        <f>SUM(F28:F32)</f>
        <v>227138572</v>
      </c>
      <c r="G33" s="82">
        <v>218925369</v>
      </c>
      <c r="H33" s="83">
        <f t="shared" si="1"/>
        <v>-8213203</v>
      </c>
      <c r="I33" s="83">
        <v>231475919</v>
      </c>
      <c r="J33" s="58">
        <f t="shared" si="2"/>
        <v>-3.907716135213992</v>
      </c>
      <c r="K33" s="59">
        <f t="shared" si="3"/>
        <v>-3.615943750848271</v>
      </c>
      <c r="L33" s="96">
        <v>203495233</v>
      </c>
      <c r="M33" s="97">
        <v>218925369</v>
      </c>
      <c r="N33" s="60">
        <f t="shared" si="4"/>
        <v>-4.066628430553948</v>
      </c>
      <c r="O33" s="59">
        <f t="shared" si="5"/>
        <v>-3.7515994777197337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357422000</v>
      </c>
      <c r="M8" s="85">
        <v>373885000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357422000</v>
      </c>
      <c r="M9" s="85">
        <v>373885000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356674000</v>
      </c>
      <c r="D10" s="64">
        <v>357422000</v>
      </c>
      <c r="E10" s="65">
        <f aca="true" t="shared" si="0" ref="E10:E33">($D10-$C10)</f>
        <v>748000</v>
      </c>
      <c r="F10" s="63">
        <v>372028000</v>
      </c>
      <c r="G10" s="64">
        <v>373885000</v>
      </c>
      <c r="H10" s="65">
        <f aca="true" t="shared" si="1" ref="H10:H33">($G10-$F10)</f>
        <v>1857000</v>
      </c>
      <c r="I10" s="65">
        <v>388052000</v>
      </c>
      <c r="J10" s="30">
        <f aca="true" t="shared" si="2" ref="J10:J33">IF($C10=0,0,($E10/$C10)*100)</f>
        <v>0.20971531426456652</v>
      </c>
      <c r="K10" s="31">
        <f aca="true" t="shared" si="3" ref="K10:K33">IF($F10=0,0,($H10/$F10)*100)</f>
        <v>0.49915597750706936</v>
      </c>
      <c r="L10" s="84">
        <v>357422000</v>
      </c>
      <c r="M10" s="85">
        <v>373885000</v>
      </c>
      <c r="N10" s="32">
        <f aca="true" t="shared" si="4" ref="N10:N33">IF($L10=0,0,($E10/$L10)*100)</f>
        <v>0.20927642954266945</v>
      </c>
      <c r="O10" s="31">
        <f aca="true" t="shared" si="5" ref="O10:O33">IF($M10=0,0,($H10/$M10)*100)</f>
        <v>0.49667678564264417</v>
      </c>
      <c r="P10" s="6"/>
      <c r="Q10" s="33"/>
    </row>
    <row r="11" spans="1:17" ht="16.5">
      <c r="A11" s="7"/>
      <c r="B11" s="34" t="s">
        <v>18</v>
      </c>
      <c r="C11" s="66">
        <f>SUM(C8:C10)</f>
        <v>356674000</v>
      </c>
      <c r="D11" s="67">
        <v>357422000</v>
      </c>
      <c r="E11" s="68">
        <f t="shared" si="0"/>
        <v>748000</v>
      </c>
      <c r="F11" s="66">
        <f>SUM(F8:F10)</f>
        <v>372028000</v>
      </c>
      <c r="G11" s="67">
        <v>373885000</v>
      </c>
      <c r="H11" s="68">
        <f t="shared" si="1"/>
        <v>1857000</v>
      </c>
      <c r="I11" s="68">
        <v>388052000</v>
      </c>
      <c r="J11" s="35">
        <f t="shared" si="2"/>
        <v>0.20971531426456652</v>
      </c>
      <c r="K11" s="36">
        <f t="shared" si="3"/>
        <v>0.49915597750706936</v>
      </c>
      <c r="L11" s="86">
        <v>357422000</v>
      </c>
      <c r="M11" s="87">
        <v>373885000</v>
      </c>
      <c r="N11" s="37">
        <f t="shared" si="4"/>
        <v>0.20927642954266945</v>
      </c>
      <c r="O11" s="36">
        <f t="shared" si="5"/>
        <v>0.49667678564264417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204741811</v>
      </c>
      <c r="D13" s="64">
        <v>204094995</v>
      </c>
      <c r="E13" s="65">
        <f t="shared" si="0"/>
        <v>-646816</v>
      </c>
      <c r="F13" s="63">
        <v>217920222</v>
      </c>
      <c r="G13" s="64">
        <v>215426566</v>
      </c>
      <c r="H13" s="65">
        <f t="shared" si="1"/>
        <v>-2493656</v>
      </c>
      <c r="I13" s="65">
        <v>227432540</v>
      </c>
      <c r="J13" s="30">
        <f t="shared" si="2"/>
        <v>-0.3159178854777249</v>
      </c>
      <c r="K13" s="31">
        <f t="shared" si="3"/>
        <v>-1.1442976595352403</v>
      </c>
      <c r="L13" s="84">
        <v>288237397</v>
      </c>
      <c r="M13" s="85">
        <v>301273234</v>
      </c>
      <c r="N13" s="32">
        <f t="shared" si="4"/>
        <v>-0.22440391383356825</v>
      </c>
      <c r="O13" s="31">
        <f t="shared" si="5"/>
        <v>-0.8277057894894173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288237397</v>
      </c>
      <c r="M14" s="85">
        <v>301273234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288237397</v>
      </c>
      <c r="M15" s="85">
        <v>301273234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288237397</v>
      </c>
      <c r="M16" s="85">
        <v>301273234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132898471</v>
      </c>
      <c r="D17" s="64">
        <v>84142402</v>
      </c>
      <c r="E17" s="65">
        <f t="shared" si="0"/>
        <v>-48756069</v>
      </c>
      <c r="F17" s="63">
        <v>140665472</v>
      </c>
      <c r="G17" s="64">
        <v>85846668</v>
      </c>
      <c r="H17" s="65">
        <f t="shared" si="1"/>
        <v>-54818804</v>
      </c>
      <c r="I17" s="65">
        <v>89829268</v>
      </c>
      <c r="J17" s="42">
        <f t="shared" si="2"/>
        <v>-36.68670424357253</v>
      </c>
      <c r="K17" s="31">
        <f t="shared" si="3"/>
        <v>-38.97104472091061</v>
      </c>
      <c r="L17" s="88">
        <v>288237397</v>
      </c>
      <c r="M17" s="85">
        <v>301273234</v>
      </c>
      <c r="N17" s="32">
        <f t="shared" si="4"/>
        <v>-16.915247468738418</v>
      </c>
      <c r="O17" s="31">
        <f t="shared" si="5"/>
        <v>-18.19571001119867</v>
      </c>
      <c r="P17" s="6"/>
      <c r="Q17" s="33"/>
    </row>
    <row r="18" spans="1:17" ht="16.5">
      <c r="A18" s="3"/>
      <c r="B18" s="34" t="s">
        <v>24</v>
      </c>
      <c r="C18" s="66">
        <f>SUM(C13:C17)</f>
        <v>337640282</v>
      </c>
      <c r="D18" s="67">
        <v>288237397</v>
      </c>
      <c r="E18" s="68">
        <f t="shared" si="0"/>
        <v>-49402885</v>
      </c>
      <c r="F18" s="66">
        <f>SUM(F13:F17)</f>
        <v>358585694</v>
      </c>
      <c r="G18" s="67">
        <v>301273234</v>
      </c>
      <c r="H18" s="68">
        <f t="shared" si="1"/>
        <v>-57312460</v>
      </c>
      <c r="I18" s="68">
        <v>317261808</v>
      </c>
      <c r="J18" s="43">
        <f t="shared" si="2"/>
        <v>-14.63181013455024</v>
      </c>
      <c r="K18" s="36">
        <f t="shared" si="3"/>
        <v>-15.982918716216268</v>
      </c>
      <c r="L18" s="89">
        <v>288237397</v>
      </c>
      <c r="M18" s="87">
        <v>301273234</v>
      </c>
      <c r="N18" s="37">
        <f t="shared" si="4"/>
        <v>-17.139651382571984</v>
      </c>
      <c r="O18" s="36">
        <f t="shared" si="5"/>
        <v>-19.02341580068809</v>
      </c>
      <c r="P18" s="6"/>
      <c r="Q18" s="38"/>
    </row>
    <row r="19" spans="1:17" ht="16.5">
      <c r="A19" s="44"/>
      <c r="B19" s="45" t="s">
        <v>25</v>
      </c>
      <c r="C19" s="72">
        <f>C11-C18</f>
        <v>19033718</v>
      </c>
      <c r="D19" s="73">
        <v>69184603</v>
      </c>
      <c r="E19" s="74">
        <f t="shared" si="0"/>
        <v>50150885</v>
      </c>
      <c r="F19" s="75">
        <f>F11-F18</f>
        <v>13442306</v>
      </c>
      <c r="G19" s="76">
        <v>72611766</v>
      </c>
      <c r="H19" s="77">
        <f t="shared" si="1"/>
        <v>59169460</v>
      </c>
      <c r="I19" s="77">
        <v>70790192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3003000</v>
      </c>
      <c r="M22" s="85">
        <v>2665000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3003000</v>
      </c>
      <c r="E23" s="65">
        <f t="shared" si="0"/>
        <v>3003000</v>
      </c>
      <c r="F23" s="63">
        <v>0</v>
      </c>
      <c r="G23" s="64">
        <v>2665000</v>
      </c>
      <c r="H23" s="65">
        <f t="shared" si="1"/>
        <v>2665000</v>
      </c>
      <c r="I23" s="65">
        <v>2860000</v>
      </c>
      <c r="J23" s="30">
        <f t="shared" si="2"/>
        <v>0</v>
      </c>
      <c r="K23" s="31">
        <f t="shared" si="3"/>
        <v>0</v>
      </c>
      <c r="L23" s="84">
        <v>3003000</v>
      </c>
      <c r="M23" s="85">
        <v>2665000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3003000</v>
      </c>
      <c r="M24" s="85">
        <v>2665000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3003000</v>
      </c>
      <c r="M25" s="85">
        <v>2665000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3003000</v>
      </c>
      <c r="E26" s="68">
        <f t="shared" si="0"/>
        <v>3003000</v>
      </c>
      <c r="F26" s="66">
        <f>SUM(F22:F24)</f>
        <v>0</v>
      </c>
      <c r="G26" s="67">
        <v>2665000</v>
      </c>
      <c r="H26" s="68">
        <f t="shared" si="1"/>
        <v>2665000</v>
      </c>
      <c r="I26" s="68">
        <v>2860000</v>
      </c>
      <c r="J26" s="43">
        <f t="shared" si="2"/>
        <v>0</v>
      </c>
      <c r="K26" s="36">
        <f t="shared" si="3"/>
        <v>0</v>
      </c>
      <c r="L26" s="89">
        <v>3003000</v>
      </c>
      <c r="M26" s="87">
        <v>2665000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5270000</v>
      </c>
      <c r="D28" s="64">
        <v>0</v>
      </c>
      <c r="E28" s="65">
        <f t="shared" si="0"/>
        <v>-5270000</v>
      </c>
      <c r="F28" s="63">
        <v>5554580</v>
      </c>
      <c r="G28" s="64">
        <v>0</v>
      </c>
      <c r="H28" s="65">
        <f t="shared" si="1"/>
        <v>-5554580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3003000</v>
      </c>
      <c r="M28" s="85">
        <v>2665000</v>
      </c>
      <c r="N28" s="32">
        <f t="shared" si="4"/>
        <v>-175.4911754911755</v>
      </c>
      <c r="O28" s="31">
        <f t="shared" si="5"/>
        <v>-208.42701688555346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3003000</v>
      </c>
      <c r="M29" s="85">
        <v>2665000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3003000</v>
      </c>
      <c r="M30" s="85">
        <v>2665000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3003000</v>
      </c>
      <c r="M31" s="85">
        <v>2665000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3003000</v>
      </c>
      <c r="E32" s="65">
        <f t="shared" si="0"/>
        <v>3003000</v>
      </c>
      <c r="F32" s="63">
        <v>0</v>
      </c>
      <c r="G32" s="64">
        <v>2665000</v>
      </c>
      <c r="H32" s="65">
        <f t="shared" si="1"/>
        <v>2665000</v>
      </c>
      <c r="I32" s="65">
        <v>2860000</v>
      </c>
      <c r="J32" s="30">
        <f t="shared" si="2"/>
        <v>0</v>
      </c>
      <c r="K32" s="31">
        <f t="shared" si="3"/>
        <v>0</v>
      </c>
      <c r="L32" s="84">
        <v>3003000</v>
      </c>
      <c r="M32" s="85">
        <v>2665000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5270000</v>
      </c>
      <c r="D33" s="82">
        <v>3003000</v>
      </c>
      <c r="E33" s="83">
        <f t="shared" si="0"/>
        <v>-2267000</v>
      </c>
      <c r="F33" s="81">
        <f>SUM(F28:F32)</f>
        <v>5554580</v>
      </c>
      <c r="G33" s="82">
        <v>2665000</v>
      </c>
      <c r="H33" s="83">
        <f t="shared" si="1"/>
        <v>-2889580</v>
      </c>
      <c r="I33" s="83">
        <v>2860000</v>
      </c>
      <c r="J33" s="58">
        <f t="shared" si="2"/>
        <v>-43.01707779886148</v>
      </c>
      <c r="K33" s="59">
        <f t="shared" si="3"/>
        <v>-52.021574988568</v>
      </c>
      <c r="L33" s="96">
        <v>3003000</v>
      </c>
      <c r="M33" s="97">
        <v>2665000</v>
      </c>
      <c r="N33" s="60">
        <f t="shared" si="4"/>
        <v>-75.49117549117548</v>
      </c>
      <c r="O33" s="59">
        <f t="shared" si="5"/>
        <v>-108.42701688555347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24480254</v>
      </c>
      <c r="E8" s="65">
        <f>($D8-$C8)</f>
        <v>24480254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144731053</v>
      </c>
      <c r="M8" s="85"/>
      <c r="N8" s="32">
        <f>IF($L8=0,0,($E8/$L8)*100)</f>
        <v>16.91430656557166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144731053</v>
      </c>
      <c r="M9" s="85"/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0</v>
      </c>
      <c r="D10" s="64">
        <v>120250799</v>
      </c>
      <c r="E10" s="65">
        <f aca="true" t="shared" si="0" ref="E10:E33">($D10-$C10)</f>
        <v>120250799</v>
      </c>
      <c r="F10" s="63">
        <v>0</v>
      </c>
      <c r="G10" s="64">
        <v>0</v>
      </c>
      <c r="H10" s="65">
        <f aca="true" t="shared" si="1" ref="H10:H33">($G10-$F10)</f>
        <v>0</v>
      </c>
      <c r="I10" s="65">
        <v>0</v>
      </c>
      <c r="J10" s="30">
        <f aca="true" t="shared" si="2" ref="J10:J33">IF($C10=0,0,($E10/$C10)*100)</f>
        <v>0</v>
      </c>
      <c r="K10" s="31">
        <f aca="true" t="shared" si="3" ref="K10:K33">IF($F10=0,0,($H10/$F10)*100)</f>
        <v>0</v>
      </c>
      <c r="L10" s="84">
        <v>144731053</v>
      </c>
      <c r="M10" s="85"/>
      <c r="N10" s="32">
        <f aca="true" t="shared" si="4" ref="N10:N33">IF($L10=0,0,($E10/$L10)*100)</f>
        <v>83.08569343442834</v>
      </c>
      <c r="O10" s="31">
        <f aca="true" t="shared" si="5" ref="O10:O33">IF($M10=0,0,($H10/$M10)*100)</f>
        <v>0</v>
      </c>
      <c r="P10" s="6"/>
      <c r="Q10" s="33"/>
    </row>
    <row r="11" spans="1:17" ht="16.5">
      <c r="A11" s="7"/>
      <c r="B11" s="34" t="s">
        <v>18</v>
      </c>
      <c r="C11" s="66">
        <f>SUM(C8:C10)</f>
        <v>0</v>
      </c>
      <c r="D11" s="67">
        <v>144731053</v>
      </c>
      <c r="E11" s="68">
        <f t="shared" si="0"/>
        <v>144731053</v>
      </c>
      <c r="F11" s="66">
        <f>SUM(F8:F10)</f>
        <v>0</v>
      </c>
      <c r="G11" s="67">
        <v>0</v>
      </c>
      <c r="H11" s="68">
        <f t="shared" si="1"/>
        <v>0</v>
      </c>
      <c r="I11" s="68">
        <v>0</v>
      </c>
      <c r="J11" s="35">
        <f t="shared" si="2"/>
        <v>0</v>
      </c>
      <c r="K11" s="36">
        <f t="shared" si="3"/>
        <v>0</v>
      </c>
      <c r="L11" s="86">
        <v>144731053</v>
      </c>
      <c r="M11" s="87"/>
      <c r="N11" s="37">
        <f t="shared" si="4"/>
        <v>100</v>
      </c>
      <c r="O11" s="36">
        <f t="shared" si="5"/>
        <v>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10654184</v>
      </c>
      <c r="D13" s="64">
        <v>90470793</v>
      </c>
      <c r="E13" s="65">
        <f t="shared" si="0"/>
        <v>79816609</v>
      </c>
      <c r="F13" s="63">
        <v>11369110</v>
      </c>
      <c r="G13" s="64">
        <v>0</v>
      </c>
      <c r="H13" s="65">
        <f t="shared" si="1"/>
        <v>-11369110</v>
      </c>
      <c r="I13" s="65">
        <v>0</v>
      </c>
      <c r="J13" s="30">
        <f t="shared" si="2"/>
        <v>749.1574108350296</v>
      </c>
      <c r="K13" s="31">
        <f t="shared" si="3"/>
        <v>-100</v>
      </c>
      <c r="L13" s="84">
        <v>175769853</v>
      </c>
      <c r="M13" s="85">
        <v>20865902</v>
      </c>
      <c r="N13" s="32">
        <f t="shared" si="4"/>
        <v>45.40972620600644</v>
      </c>
      <c r="O13" s="31">
        <f t="shared" si="5"/>
        <v>-54.48654939527656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4200000</v>
      </c>
      <c r="E14" s="65">
        <f t="shared" si="0"/>
        <v>4200000</v>
      </c>
      <c r="F14" s="63">
        <v>0</v>
      </c>
      <c r="G14" s="64">
        <v>4200000</v>
      </c>
      <c r="H14" s="65">
        <f t="shared" si="1"/>
        <v>4200000</v>
      </c>
      <c r="I14" s="65">
        <v>4410000</v>
      </c>
      <c r="J14" s="30">
        <f t="shared" si="2"/>
        <v>0</v>
      </c>
      <c r="K14" s="31">
        <f t="shared" si="3"/>
        <v>0</v>
      </c>
      <c r="L14" s="84">
        <v>175769853</v>
      </c>
      <c r="M14" s="85">
        <v>20865902</v>
      </c>
      <c r="N14" s="32">
        <f t="shared" si="4"/>
        <v>2.3894882588312796</v>
      </c>
      <c r="O14" s="31">
        <f t="shared" si="5"/>
        <v>20.1285331446491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175769853</v>
      </c>
      <c r="M15" s="85">
        <v>20865902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3150000</v>
      </c>
      <c r="D16" s="64">
        <v>0</v>
      </c>
      <c r="E16" s="65">
        <f t="shared" si="0"/>
        <v>-3150000</v>
      </c>
      <c r="F16" s="63">
        <v>3307500</v>
      </c>
      <c r="G16" s="64">
        <v>0</v>
      </c>
      <c r="H16" s="65">
        <f t="shared" si="1"/>
        <v>-3307500</v>
      </c>
      <c r="I16" s="65">
        <v>0</v>
      </c>
      <c r="J16" s="30">
        <f t="shared" si="2"/>
        <v>-100</v>
      </c>
      <c r="K16" s="31">
        <f t="shared" si="3"/>
        <v>-100</v>
      </c>
      <c r="L16" s="84">
        <v>175769853</v>
      </c>
      <c r="M16" s="85">
        <v>20865902</v>
      </c>
      <c r="N16" s="32">
        <f t="shared" si="4"/>
        <v>-1.7921161941234598</v>
      </c>
      <c r="O16" s="31">
        <f t="shared" si="5"/>
        <v>-15.85121985141117</v>
      </c>
      <c r="P16" s="6"/>
      <c r="Q16" s="33"/>
    </row>
    <row r="17" spans="1:17" ht="12.75">
      <c r="A17" s="3"/>
      <c r="B17" s="29" t="s">
        <v>23</v>
      </c>
      <c r="C17" s="63">
        <v>7795029</v>
      </c>
      <c r="D17" s="64">
        <v>81099060</v>
      </c>
      <c r="E17" s="65">
        <f t="shared" si="0"/>
        <v>73304031</v>
      </c>
      <c r="F17" s="63">
        <v>8216507</v>
      </c>
      <c r="G17" s="64">
        <v>16665902</v>
      </c>
      <c r="H17" s="65">
        <f t="shared" si="1"/>
        <v>8449395</v>
      </c>
      <c r="I17" s="65">
        <v>17402198</v>
      </c>
      <c r="J17" s="42">
        <f t="shared" si="2"/>
        <v>940.3945899367404</v>
      </c>
      <c r="K17" s="31">
        <f t="shared" si="3"/>
        <v>102.83439179203522</v>
      </c>
      <c r="L17" s="88">
        <v>175769853</v>
      </c>
      <c r="M17" s="85">
        <v>20865902</v>
      </c>
      <c r="N17" s="32">
        <f t="shared" si="4"/>
        <v>41.70455271416766</v>
      </c>
      <c r="O17" s="31">
        <f t="shared" si="5"/>
        <v>40.493792216602955</v>
      </c>
      <c r="P17" s="6"/>
      <c r="Q17" s="33"/>
    </row>
    <row r="18" spans="1:17" ht="16.5">
      <c r="A18" s="3"/>
      <c r="B18" s="34" t="s">
        <v>24</v>
      </c>
      <c r="C18" s="66">
        <f>SUM(C13:C17)</f>
        <v>21599213</v>
      </c>
      <c r="D18" s="67">
        <v>175769853</v>
      </c>
      <c r="E18" s="68">
        <f t="shared" si="0"/>
        <v>154170640</v>
      </c>
      <c r="F18" s="66">
        <f>SUM(F13:F17)</f>
        <v>22893117</v>
      </c>
      <c r="G18" s="67">
        <v>20865902</v>
      </c>
      <c r="H18" s="68">
        <f t="shared" si="1"/>
        <v>-2027215</v>
      </c>
      <c r="I18" s="68">
        <v>21812198</v>
      </c>
      <c r="J18" s="43">
        <f t="shared" si="2"/>
        <v>713.7789696319028</v>
      </c>
      <c r="K18" s="36">
        <f t="shared" si="3"/>
        <v>-8.855128814481663</v>
      </c>
      <c r="L18" s="89">
        <v>175769853</v>
      </c>
      <c r="M18" s="87">
        <v>20865902</v>
      </c>
      <c r="N18" s="37">
        <f t="shared" si="4"/>
        <v>87.71165098488191</v>
      </c>
      <c r="O18" s="36">
        <f t="shared" si="5"/>
        <v>-9.715443885435674</v>
      </c>
      <c r="P18" s="6"/>
      <c r="Q18" s="38"/>
    </row>
    <row r="19" spans="1:17" ht="16.5">
      <c r="A19" s="44"/>
      <c r="B19" s="45" t="s">
        <v>25</v>
      </c>
      <c r="C19" s="72">
        <f>C11-C18</f>
        <v>-21599213</v>
      </c>
      <c r="D19" s="73">
        <v>-31038800</v>
      </c>
      <c r="E19" s="74">
        <f t="shared" si="0"/>
        <v>-9439587</v>
      </c>
      <c r="F19" s="75">
        <f>F11-F18</f>
        <v>-22893117</v>
      </c>
      <c r="G19" s="76">
        <v>-20865902</v>
      </c>
      <c r="H19" s="77">
        <f t="shared" si="1"/>
        <v>2027215</v>
      </c>
      <c r="I19" s="77">
        <v>-21812198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30960800</v>
      </c>
      <c r="M22" s="85">
        <v>1183500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2248000</v>
      </c>
      <c r="E23" s="65">
        <f t="shared" si="0"/>
        <v>2248000</v>
      </c>
      <c r="F23" s="63">
        <v>0</v>
      </c>
      <c r="G23" s="64">
        <v>1183500</v>
      </c>
      <c r="H23" s="65">
        <f t="shared" si="1"/>
        <v>1183500</v>
      </c>
      <c r="I23" s="65">
        <v>1118591</v>
      </c>
      <c r="J23" s="30">
        <f t="shared" si="2"/>
        <v>0</v>
      </c>
      <c r="K23" s="31">
        <f t="shared" si="3"/>
        <v>0</v>
      </c>
      <c r="L23" s="84">
        <v>30960800</v>
      </c>
      <c r="M23" s="85">
        <v>1183500</v>
      </c>
      <c r="N23" s="32">
        <f t="shared" si="4"/>
        <v>7.260794294721067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28712800</v>
      </c>
      <c r="E24" s="65">
        <f t="shared" si="0"/>
        <v>28712800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30960800</v>
      </c>
      <c r="M24" s="85">
        <v>1183500</v>
      </c>
      <c r="N24" s="32">
        <f t="shared" si="4"/>
        <v>92.73920570527893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30960800</v>
      </c>
      <c r="M25" s="85">
        <v>1183500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30960800</v>
      </c>
      <c r="E26" s="68">
        <f t="shared" si="0"/>
        <v>30960800</v>
      </c>
      <c r="F26" s="66">
        <f>SUM(F22:F24)</f>
        <v>0</v>
      </c>
      <c r="G26" s="67">
        <v>1183500</v>
      </c>
      <c r="H26" s="68">
        <f t="shared" si="1"/>
        <v>1183500</v>
      </c>
      <c r="I26" s="68">
        <v>1118591</v>
      </c>
      <c r="J26" s="43">
        <f t="shared" si="2"/>
        <v>0</v>
      </c>
      <c r="K26" s="36">
        <f t="shared" si="3"/>
        <v>0</v>
      </c>
      <c r="L26" s="89">
        <v>30960800</v>
      </c>
      <c r="M26" s="87">
        <v>1183500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32740800</v>
      </c>
      <c r="M28" s="85">
        <v>1183500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32740800</v>
      </c>
      <c r="M29" s="85">
        <v>1183500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32740800</v>
      </c>
      <c r="M30" s="85">
        <v>1183500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12934400</v>
      </c>
      <c r="E31" s="65">
        <f t="shared" si="0"/>
        <v>12934400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32740800</v>
      </c>
      <c r="M31" s="85">
        <v>1183500</v>
      </c>
      <c r="N31" s="32">
        <f t="shared" si="4"/>
        <v>39.50544885891609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6086173</v>
      </c>
      <c r="D32" s="64">
        <v>19806400</v>
      </c>
      <c r="E32" s="65">
        <f t="shared" si="0"/>
        <v>13720227</v>
      </c>
      <c r="F32" s="63">
        <v>7840196</v>
      </c>
      <c r="G32" s="64">
        <v>1183500</v>
      </c>
      <c r="H32" s="65">
        <f t="shared" si="1"/>
        <v>-6656696</v>
      </c>
      <c r="I32" s="65">
        <v>1518591</v>
      </c>
      <c r="J32" s="30">
        <f t="shared" si="2"/>
        <v>225.43274731099496</v>
      </c>
      <c r="K32" s="31">
        <f t="shared" si="3"/>
        <v>-84.90471411684095</v>
      </c>
      <c r="L32" s="84">
        <v>32740800</v>
      </c>
      <c r="M32" s="85">
        <v>1183500</v>
      </c>
      <c r="N32" s="32">
        <f t="shared" si="4"/>
        <v>41.90559485412696</v>
      </c>
      <c r="O32" s="31">
        <f t="shared" si="5"/>
        <v>-562.4584706379383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6086173</v>
      </c>
      <c r="D33" s="82">
        <v>32740800</v>
      </c>
      <c r="E33" s="83">
        <f t="shared" si="0"/>
        <v>26654627</v>
      </c>
      <c r="F33" s="81">
        <f>SUM(F28:F32)</f>
        <v>7840196</v>
      </c>
      <c r="G33" s="82">
        <v>1183500</v>
      </c>
      <c r="H33" s="83">
        <f t="shared" si="1"/>
        <v>-6656696</v>
      </c>
      <c r="I33" s="83">
        <v>1518591</v>
      </c>
      <c r="J33" s="58">
        <f t="shared" si="2"/>
        <v>437.95381761247995</v>
      </c>
      <c r="K33" s="59">
        <f t="shared" si="3"/>
        <v>-84.90471411684095</v>
      </c>
      <c r="L33" s="96">
        <v>32740800</v>
      </c>
      <c r="M33" s="97">
        <v>1183500</v>
      </c>
      <c r="N33" s="60">
        <f t="shared" si="4"/>
        <v>81.41104371304306</v>
      </c>
      <c r="O33" s="59">
        <f t="shared" si="5"/>
        <v>-562.4584706379383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P32" sqref="P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17931107</v>
      </c>
      <c r="D8" s="64">
        <v>33363048</v>
      </c>
      <c r="E8" s="65">
        <f>($D8-$C8)</f>
        <v>15431941</v>
      </c>
      <c r="F8" s="63">
        <v>18899384</v>
      </c>
      <c r="G8" s="64">
        <v>35167982</v>
      </c>
      <c r="H8" s="65">
        <f>($G8-$F8)</f>
        <v>16268598</v>
      </c>
      <c r="I8" s="65">
        <v>36785708</v>
      </c>
      <c r="J8" s="30">
        <f>IF($C8=0,0,($E8/$C8)*100)</f>
        <v>86.06239982840992</v>
      </c>
      <c r="K8" s="31">
        <f>IF($F8=0,0,($H8/$F8)*100)</f>
        <v>86.08004366703169</v>
      </c>
      <c r="L8" s="84">
        <v>271442713</v>
      </c>
      <c r="M8" s="85">
        <v>287153529</v>
      </c>
      <c r="N8" s="32">
        <f>IF($L8=0,0,($E8/$L8)*100)</f>
        <v>5.685155747761775</v>
      </c>
      <c r="O8" s="31">
        <f>IF($M8=0,0,($H8/$M8)*100)</f>
        <v>5.665470334512239</v>
      </c>
      <c r="P8" s="6"/>
      <c r="Q8" s="33"/>
    </row>
    <row r="9" spans="1:17" ht="12.75">
      <c r="A9" s="3"/>
      <c r="B9" s="29" t="s">
        <v>16</v>
      </c>
      <c r="C9" s="63">
        <v>57071491</v>
      </c>
      <c r="D9" s="64">
        <v>77676480</v>
      </c>
      <c r="E9" s="65">
        <f>($D9-$C9)</f>
        <v>20604989</v>
      </c>
      <c r="F9" s="63">
        <v>60153352</v>
      </c>
      <c r="G9" s="64">
        <v>80549831</v>
      </c>
      <c r="H9" s="65">
        <f>($G9-$F9)</f>
        <v>20396479</v>
      </c>
      <c r="I9" s="65">
        <v>84255328</v>
      </c>
      <c r="J9" s="30">
        <f>IF($C9=0,0,($E9/$C9)*100)</f>
        <v>36.10382108292913</v>
      </c>
      <c r="K9" s="31">
        <f>IF($F9=0,0,($H9/$F9)*100)</f>
        <v>33.90746869767124</v>
      </c>
      <c r="L9" s="84">
        <v>271442713</v>
      </c>
      <c r="M9" s="85">
        <v>287153529</v>
      </c>
      <c r="N9" s="32">
        <f>IF($L9=0,0,($E9/$L9)*100)</f>
        <v>7.5909162461104644</v>
      </c>
      <c r="O9" s="31">
        <f>IF($M9=0,0,($H9/$M9)*100)</f>
        <v>7.102987405737228</v>
      </c>
      <c r="P9" s="6"/>
      <c r="Q9" s="33"/>
    </row>
    <row r="10" spans="1:17" ht="12.75">
      <c r="A10" s="3"/>
      <c r="B10" s="29" t="s">
        <v>17</v>
      </c>
      <c r="C10" s="63">
        <v>164276510</v>
      </c>
      <c r="D10" s="64">
        <v>160403185</v>
      </c>
      <c r="E10" s="65">
        <f aca="true" t="shared" si="0" ref="E10:E33">($D10-$C10)</f>
        <v>-3873325</v>
      </c>
      <c r="F10" s="63">
        <v>178400829</v>
      </c>
      <c r="G10" s="64">
        <v>171435716</v>
      </c>
      <c r="H10" s="65">
        <f aca="true" t="shared" si="1" ref="H10:H33">($G10-$F10)</f>
        <v>-6965113</v>
      </c>
      <c r="I10" s="65">
        <v>181525225</v>
      </c>
      <c r="J10" s="30">
        <f aca="true" t="shared" si="2" ref="J10:J33">IF($C10=0,0,($E10/$C10)*100)</f>
        <v>-2.357808185722962</v>
      </c>
      <c r="K10" s="31">
        <f aca="true" t="shared" si="3" ref="K10:K33">IF($F10=0,0,($H10/$F10)*100)</f>
        <v>-3.9041931806269803</v>
      </c>
      <c r="L10" s="84">
        <v>271442713</v>
      </c>
      <c r="M10" s="85">
        <v>287153529</v>
      </c>
      <c r="N10" s="32">
        <f aca="true" t="shared" si="4" ref="N10:N30">IF($L10=0,0,($E10/$L10)*100)</f>
        <v>-1.4269401293524502</v>
      </c>
      <c r="O10" s="31">
        <f aca="true" t="shared" si="5" ref="O10:O30">IF($M10=0,0,($H10/$M10)*100)</f>
        <v>-2.425571095802204</v>
      </c>
      <c r="P10" s="6"/>
      <c r="Q10" s="33"/>
    </row>
    <row r="11" spans="1:17" ht="16.5">
      <c r="A11" s="7"/>
      <c r="B11" s="34" t="s">
        <v>18</v>
      </c>
      <c r="C11" s="66">
        <f>SUM(C8:C10)</f>
        <v>239279108</v>
      </c>
      <c r="D11" s="67">
        <v>271442713</v>
      </c>
      <c r="E11" s="68">
        <f t="shared" si="0"/>
        <v>32163605</v>
      </c>
      <c r="F11" s="66">
        <f>SUM(F8:F10)</f>
        <v>257453565</v>
      </c>
      <c r="G11" s="67">
        <v>287153529</v>
      </c>
      <c r="H11" s="68">
        <f t="shared" si="1"/>
        <v>29699964</v>
      </c>
      <c r="I11" s="68">
        <v>302566261</v>
      </c>
      <c r="J11" s="35">
        <f t="shared" si="2"/>
        <v>13.44187767533804</v>
      </c>
      <c r="K11" s="36">
        <f t="shared" si="3"/>
        <v>11.53604689839894</v>
      </c>
      <c r="L11" s="86">
        <v>271442713</v>
      </c>
      <c r="M11" s="87">
        <v>287153529</v>
      </c>
      <c r="N11" s="37">
        <f t="shared" si="4"/>
        <v>11.849131864519789</v>
      </c>
      <c r="O11" s="36">
        <f t="shared" si="5"/>
        <v>10.342886644447264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90027591</v>
      </c>
      <c r="D13" s="64">
        <v>97767722</v>
      </c>
      <c r="E13" s="65">
        <f t="shared" si="0"/>
        <v>7740131</v>
      </c>
      <c r="F13" s="63">
        <v>95963123</v>
      </c>
      <c r="G13" s="64">
        <v>103878204</v>
      </c>
      <c r="H13" s="65">
        <f t="shared" si="1"/>
        <v>7915081</v>
      </c>
      <c r="I13" s="65">
        <v>110370592</v>
      </c>
      <c r="J13" s="30">
        <f t="shared" si="2"/>
        <v>8.59750984562055</v>
      </c>
      <c r="K13" s="31">
        <f t="shared" si="3"/>
        <v>8.248044407641881</v>
      </c>
      <c r="L13" s="84">
        <v>237260607</v>
      </c>
      <c r="M13" s="85">
        <v>244545828</v>
      </c>
      <c r="N13" s="32">
        <f t="shared" si="4"/>
        <v>3.2622908193099245</v>
      </c>
      <c r="O13" s="31">
        <f t="shared" si="5"/>
        <v>3.2366452802457952</v>
      </c>
      <c r="P13" s="6"/>
      <c r="Q13" s="33"/>
    </row>
    <row r="14" spans="1:17" ht="12.75">
      <c r="A14" s="3"/>
      <c r="B14" s="29" t="s">
        <v>21</v>
      </c>
      <c r="C14" s="63">
        <v>58358891</v>
      </c>
      <c r="D14" s="64">
        <v>21725000</v>
      </c>
      <c r="E14" s="65">
        <f t="shared" si="0"/>
        <v>-36633891</v>
      </c>
      <c r="F14" s="63">
        <v>61510271</v>
      </c>
      <c r="G14" s="64">
        <v>21725000</v>
      </c>
      <c r="H14" s="65">
        <f t="shared" si="1"/>
        <v>-39785271</v>
      </c>
      <c r="I14" s="65">
        <v>21725000</v>
      </c>
      <c r="J14" s="30">
        <f t="shared" si="2"/>
        <v>-62.77345297737066</v>
      </c>
      <c r="K14" s="31">
        <f t="shared" si="3"/>
        <v>-64.68069535899134</v>
      </c>
      <c r="L14" s="84">
        <v>237260607</v>
      </c>
      <c r="M14" s="85">
        <v>244545828</v>
      </c>
      <c r="N14" s="32">
        <f t="shared" si="4"/>
        <v>-15.440359637957094</v>
      </c>
      <c r="O14" s="31">
        <f t="shared" si="5"/>
        <v>-16.26904508058097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237260607</v>
      </c>
      <c r="M15" s="85">
        <v>244545828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44713193</v>
      </c>
      <c r="D16" s="64">
        <v>36245193</v>
      </c>
      <c r="E16" s="65">
        <f t="shared" si="0"/>
        <v>-8468000</v>
      </c>
      <c r="F16" s="63">
        <v>47127705</v>
      </c>
      <c r="G16" s="64">
        <v>37912472</v>
      </c>
      <c r="H16" s="65">
        <f t="shared" si="1"/>
        <v>-9215233</v>
      </c>
      <c r="I16" s="65">
        <v>39656446</v>
      </c>
      <c r="J16" s="30">
        <f t="shared" si="2"/>
        <v>-18.93848198226416</v>
      </c>
      <c r="K16" s="31">
        <f t="shared" si="3"/>
        <v>-19.553748691984897</v>
      </c>
      <c r="L16" s="84">
        <v>237260607</v>
      </c>
      <c r="M16" s="85">
        <v>244545828</v>
      </c>
      <c r="N16" s="32">
        <f t="shared" si="4"/>
        <v>-3.5690712027892606</v>
      </c>
      <c r="O16" s="31">
        <f t="shared" si="5"/>
        <v>-3.7683051374730465</v>
      </c>
      <c r="P16" s="6"/>
      <c r="Q16" s="33"/>
    </row>
    <row r="17" spans="1:17" ht="12.75">
      <c r="A17" s="3"/>
      <c r="B17" s="29" t="s">
        <v>23</v>
      </c>
      <c r="C17" s="63">
        <v>79164423</v>
      </c>
      <c r="D17" s="64">
        <v>81522692</v>
      </c>
      <c r="E17" s="65">
        <f t="shared" si="0"/>
        <v>2358269</v>
      </c>
      <c r="F17" s="63">
        <v>83351062</v>
      </c>
      <c r="G17" s="64">
        <v>81030152</v>
      </c>
      <c r="H17" s="65">
        <f t="shared" si="1"/>
        <v>-2320910</v>
      </c>
      <c r="I17" s="65">
        <v>83771842</v>
      </c>
      <c r="J17" s="42">
        <f t="shared" si="2"/>
        <v>2.978950531856968</v>
      </c>
      <c r="K17" s="31">
        <f t="shared" si="3"/>
        <v>-2.784499614414031</v>
      </c>
      <c r="L17" s="88">
        <v>237260607</v>
      </c>
      <c r="M17" s="85">
        <v>244545828</v>
      </c>
      <c r="N17" s="32">
        <f t="shared" si="4"/>
        <v>0.9939572480314863</v>
      </c>
      <c r="O17" s="31">
        <f t="shared" si="5"/>
        <v>-0.9490695543577214</v>
      </c>
      <c r="P17" s="6"/>
      <c r="Q17" s="33"/>
    </row>
    <row r="18" spans="1:17" ht="16.5">
      <c r="A18" s="3"/>
      <c r="B18" s="34" t="s">
        <v>24</v>
      </c>
      <c r="C18" s="66">
        <f>SUM(C13:C17)</f>
        <v>272264098</v>
      </c>
      <c r="D18" s="67">
        <v>237260607</v>
      </c>
      <c r="E18" s="68">
        <f t="shared" si="0"/>
        <v>-35003491</v>
      </c>
      <c r="F18" s="66">
        <f>SUM(F13:F17)</f>
        <v>287952161</v>
      </c>
      <c r="G18" s="67">
        <v>244545828</v>
      </c>
      <c r="H18" s="68">
        <f t="shared" si="1"/>
        <v>-43406333</v>
      </c>
      <c r="I18" s="68">
        <v>255523880</v>
      </c>
      <c r="J18" s="43">
        <f t="shared" si="2"/>
        <v>-12.856447565848361</v>
      </c>
      <c r="K18" s="36">
        <f t="shared" si="3"/>
        <v>-15.074147333799658</v>
      </c>
      <c r="L18" s="89">
        <v>237260607</v>
      </c>
      <c r="M18" s="87">
        <v>244545828</v>
      </c>
      <c r="N18" s="37">
        <f t="shared" si="4"/>
        <v>-14.75318277340494</v>
      </c>
      <c r="O18" s="36">
        <f t="shared" si="5"/>
        <v>-17.749774492165944</v>
      </c>
      <c r="P18" s="6"/>
      <c r="Q18" s="38"/>
    </row>
    <row r="19" spans="1:17" ht="16.5">
      <c r="A19" s="44"/>
      <c r="B19" s="45" t="s">
        <v>25</v>
      </c>
      <c r="C19" s="72">
        <f>C11-C18</f>
        <v>-32984990</v>
      </c>
      <c r="D19" s="73">
        <v>34182106</v>
      </c>
      <c r="E19" s="74">
        <f t="shared" si="0"/>
        <v>67167096</v>
      </c>
      <c r="F19" s="75">
        <f>F11-F18</f>
        <v>-30498596</v>
      </c>
      <c r="G19" s="76">
        <v>42607701</v>
      </c>
      <c r="H19" s="77">
        <f t="shared" si="1"/>
        <v>73106297</v>
      </c>
      <c r="I19" s="77">
        <v>47042381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</v>
      </c>
      <c r="M22" s="85">
        <v>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</v>
      </c>
      <c r="M23" s="85">
        <v>1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30739000</v>
      </c>
      <c r="D24" s="64">
        <v>1</v>
      </c>
      <c r="E24" s="65">
        <f t="shared" si="0"/>
        <v>-30738999</v>
      </c>
      <c r="F24" s="63">
        <v>32846000</v>
      </c>
      <c r="G24" s="64">
        <v>1</v>
      </c>
      <c r="H24" s="65">
        <f t="shared" si="1"/>
        <v>-32845999</v>
      </c>
      <c r="I24" s="65">
        <v>1</v>
      </c>
      <c r="J24" s="30">
        <f t="shared" si="2"/>
        <v>-99.99999674680373</v>
      </c>
      <c r="K24" s="31">
        <f t="shared" si="3"/>
        <v>-99.99999695548925</v>
      </c>
      <c r="L24" s="84">
        <v>1</v>
      </c>
      <c r="M24" s="85">
        <v>1</v>
      </c>
      <c r="N24" s="32">
        <v>0</v>
      </c>
      <c r="O24" s="31"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</v>
      </c>
      <c r="M25" s="85">
        <v>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30739000</v>
      </c>
      <c r="D26" s="67">
        <v>1</v>
      </c>
      <c r="E26" s="68">
        <f t="shared" si="0"/>
        <v>-30738999</v>
      </c>
      <c r="F26" s="66">
        <f>SUM(F22:F24)</f>
        <v>32846000</v>
      </c>
      <c r="G26" s="67">
        <v>1</v>
      </c>
      <c r="H26" s="68">
        <f t="shared" si="1"/>
        <v>-32845999</v>
      </c>
      <c r="I26" s="68">
        <v>1</v>
      </c>
      <c r="J26" s="43">
        <f t="shared" si="2"/>
        <v>-99.99999674680373</v>
      </c>
      <c r="K26" s="36">
        <f t="shared" si="3"/>
        <v>-99.99999695548925</v>
      </c>
      <c r="L26" s="89">
        <v>1</v>
      </c>
      <c r="M26" s="87">
        <v>1</v>
      </c>
      <c r="N26" s="37">
        <v>0</v>
      </c>
      <c r="O26" s="36"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</v>
      </c>
      <c r="M28" s="85">
        <v>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</v>
      </c>
      <c r="M29" s="85">
        <v>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</v>
      </c>
      <c r="M30" s="85">
        <v>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24239000</v>
      </c>
      <c r="D31" s="64">
        <v>1</v>
      </c>
      <c r="E31" s="65">
        <f t="shared" si="0"/>
        <v>-24238999</v>
      </c>
      <c r="F31" s="63">
        <v>26346000</v>
      </c>
      <c r="G31" s="64">
        <v>1</v>
      </c>
      <c r="H31" s="65">
        <f t="shared" si="1"/>
        <v>-26345999</v>
      </c>
      <c r="I31" s="65">
        <v>1</v>
      </c>
      <c r="J31" s="30">
        <f t="shared" si="2"/>
        <v>-99.99999587441725</v>
      </c>
      <c r="K31" s="31">
        <f t="shared" si="3"/>
        <v>-99.9999962043574</v>
      </c>
      <c r="L31" s="84">
        <v>1</v>
      </c>
      <c r="M31" s="85">
        <v>1</v>
      </c>
      <c r="N31" s="32">
        <v>0</v>
      </c>
      <c r="O31" s="31">
        <v>0</v>
      </c>
      <c r="P31" s="6"/>
      <c r="Q31" s="33"/>
    </row>
    <row r="32" spans="1:17" ht="12.75">
      <c r="A32" s="7"/>
      <c r="B32" s="29" t="s">
        <v>36</v>
      </c>
      <c r="C32" s="63">
        <v>6500000</v>
      </c>
      <c r="D32" s="64">
        <v>0</v>
      </c>
      <c r="E32" s="65">
        <f t="shared" si="0"/>
        <v>-6500000</v>
      </c>
      <c r="F32" s="63">
        <v>6500000</v>
      </c>
      <c r="G32" s="64">
        <v>0</v>
      </c>
      <c r="H32" s="65">
        <f t="shared" si="1"/>
        <v>-6500000</v>
      </c>
      <c r="I32" s="65">
        <v>0</v>
      </c>
      <c r="J32" s="30">
        <f t="shared" si="2"/>
        <v>-100</v>
      </c>
      <c r="K32" s="31">
        <f t="shared" si="3"/>
        <v>-100</v>
      </c>
      <c r="L32" s="84">
        <v>1</v>
      </c>
      <c r="M32" s="85">
        <v>1</v>
      </c>
      <c r="N32" s="32">
        <v>0</v>
      </c>
      <c r="O32" s="31"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30739000</v>
      </c>
      <c r="D33" s="82">
        <v>1</v>
      </c>
      <c r="E33" s="83">
        <f t="shared" si="0"/>
        <v>-30738999</v>
      </c>
      <c r="F33" s="81">
        <f>SUM(F28:F32)</f>
        <v>32846000</v>
      </c>
      <c r="G33" s="82">
        <v>1</v>
      </c>
      <c r="H33" s="83">
        <f t="shared" si="1"/>
        <v>-32845999</v>
      </c>
      <c r="I33" s="83">
        <v>1</v>
      </c>
      <c r="J33" s="58">
        <f t="shared" si="2"/>
        <v>-99.99999674680373</v>
      </c>
      <c r="K33" s="59">
        <f t="shared" si="3"/>
        <v>-99.99999695548925</v>
      </c>
      <c r="L33" s="96">
        <v>1</v>
      </c>
      <c r="M33" s="97">
        <v>1</v>
      </c>
      <c r="N33" s="60">
        <v>0</v>
      </c>
      <c r="O33" s="59"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2020-11-03T08:18:33Z</dcterms:created>
  <dcterms:modified xsi:type="dcterms:W3CDTF">2020-11-05T12:23:49Z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